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25" windowHeight="7185" activeTab="0"/>
  </bookViews>
  <sheets>
    <sheet name="Rekapitulace" sheetId="1" r:id="rId1"/>
    <sheet name="Pergola HSV + PSV" sheetId="2" r:id="rId2"/>
    <sheet name="VRN" sheetId="3" r:id="rId3"/>
  </sheets>
  <definedNames>
    <definedName name="_xlnm.Print_Titles" localSheetId="1">'Pergola HSV + PSV'!$8:$8</definedName>
    <definedName name="_xlnm.Print_Area" localSheetId="0">'Rekapitulace'!$A$1:$E$34</definedName>
    <definedName name="_xlnm.Print_Area" localSheetId="2">'VRN'!$A$1:$H$18</definedName>
  </definedNames>
  <calcPr fullCalcOnLoad="1"/>
</workbook>
</file>

<file path=xl/sharedStrings.xml><?xml version="1.0" encoding="utf-8"?>
<sst xmlns="http://schemas.openxmlformats.org/spreadsheetml/2006/main" count="305" uniqueCount="182">
  <si>
    <t xml:space="preserve">REKAPITULACE </t>
  </si>
  <si>
    <t xml:space="preserve">Zhotovitel:   </t>
  </si>
  <si>
    <t>Kód</t>
  </si>
  <si>
    <t>Cena celkem</t>
  </si>
  <si>
    <t>ks</t>
  </si>
  <si>
    <t>P.Č.</t>
  </si>
  <si>
    <t>Kód položky</t>
  </si>
  <si>
    <t>Popis</t>
  </si>
  <si>
    <t>MJ</t>
  </si>
  <si>
    <t>Množství celkem</t>
  </si>
  <si>
    <t>1</t>
  </si>
  <si>
    <t>2</t>
  </si>
  <si>
    <t>3</t>
  </si>
  <si>
    <t>4</t>
  </si>
  <si>
    <t>5</t>
  </si>
  <si>
    <t>6</t>
  </si>
  <si>
    <t>7</t>
  </si>
  <si>
    <t>8</t>
  </si>
  <si>
    <t>m3</t>
  </si>
  <si>
    <t>m2</t>
  </si>
  <si>
    <t>t</t>
  </si>
  <si>
    <t>m</t>
  </si>
  <si>
    <t>kpl</t>
  </si>
  <si>
    <t>Objekt:   HSV + PSV</t>
  </si>
  <si>
    <t xml:space="preserve"> </t>
  </si>
  <si>
    <t>SPC</t>
  </si>
  <si>
    <t>%</t>
  </si>
  <si>
    <t>VRN</t>
  </si>
  <si>
    <t>Vedlejší rozpočtové náklady</t>
  </si>
  <si>
    <t>Celkem bez DPH</t>
  </si>
  <si>
    <t>DPH</t>
  </si>
  <si>
    <t>CELKEM</t>
  </si>
  <si>
    <t>Celkem VRN</t>
  </si>
  <si>
    <t>Zařízení staveniště</t>
  </si>
  <si>
    <t>VRN 1</t>
  </si>
  <si>
    <t>VRN 2</t>
  </si>
  <si>
    <t xml:space="preserve">Geodetické zaměření stavby po dokončení  </t>
  </si>
  <si>
    <t>v písemné a elektronické podobě</t>
  </si>
  <si>
    <t xml:space="preserve">Cena  jednotková            </t>
  </si>
  <si>
    <t>Cena  celkem</t>
  </si>
  <si>
    <t>Zhotovitel:</t>
  </si>
  <si>
    <t>ROZPOČET</t>
  </si>
  <si>
    <t>Hmontost celkem</t>
  </si>
  <si>
    <t>TYP</t>
  </si>
  <si>
    <t>kus</t>
  </si>
  <si>
    <t xml:space="preserve">  </t>
  </si>
  <si>
    <t>HSV</t>
  </si>
  <si>
    <t>PSV</t>
  </si>
  <si>
    <t>CELKEM HSV + PSV</t>
  </si>
  <si>
    <t>Práce a dodávky HSV</t>
  </si>
  <si>
    <t>800-1</t>
  </si>
  <si>
    <t>Zemní práce</t>
  </si>
  <si>
    <t>Odkopávky nezapažené s přehozením výkopku na vzdálenost do 3m nebo s naložením na dopravní prostředek v hornině tř. 3, do 100 m3</t>
  </si>
  <si>
    <t>Příplatek za lepivost - odkopávky v hornině tř. 3</t>
  </si>
  <si>
    <t xml:space="preserve">   Příplatek k položce 122201101</t>
  </si>
  <si>
    <t>Úprava pláně vyrovnáním výškových rozdílů v hornině tř. 1 až 4 se zhutněním</t>
  </si>
  <si>
    <t>801-1</t>
  </si>
  <si>
    <t>Bednění základových stěn patek svislé, zřízení</t>
  </si>
  <si>
    <t>Bednění základových stěn patek svislé, odstranění</t>
  </si>
  <si>
    <t>822-1</t>
  </si>
  <si>
    <t>Komunikace pozemní</t>
  </si>
  <si>
    <t>Betonová zámková dlažba tvaru bločku rozměru 100*200*60 mm, barva přírodní</t>
  </si>
  <si>
    <t>Osazení chodníkového obrubníku betonového se zřízením lože, s vyplněním a zatřením spár cementonou maltou, stojatého, s boční opěrou z betonu prostého tř. C 12/15, do lože z betonu prostého téže značky</t>
  </si>
  <si>
    <t>Betonový chodníkový (parkový) obrubník rozměru 200*1000*50 mm, barva přírodní</t>
  </si>
  <si>
    <t>Práce a dodávky PSV</t>
  </si>
  <si>
    <t xml:space="preserve">   Odkopávky na úroveň základové pláně</t>
  </si>
  <si>
    <t>Objednatel:   Obec Kačlehy</t>
  </si>
  <si>
    <t>Sejmutí ornice s podkladem s vodorovným přemístěním na hromady v místě upotřebení se složením, na vzdálenost do 50 m</t>
  </si>
  <si>
    <t>Hloubení zapažených i nezapažených šachet ručním  nebo pneumatickým nářadím v hornině tř. 3, plocha výkopu do 4 m2</t>
  </si>
  <si>
    <t xml:space="preserve">   Příplatek k položce 133202011</t>
  </si>
  <si>
    <t>Osazování drobných kovových předmětů, se zajištěním polohy, hmotnosti do 15 kg/ks</t>
  </si>
  <si>
    <t xml:space="preserve">   Základové patky  </t>
  </si>
  <si>
    <t>Betonové patky</t>
  </si>
  <si>
    <t>kg</t>
  </si>
  <si>
    <t>Kladení dlažby z betonových zámkových dlaždic komunikací pro pěší s ložem z kameniva těženého nebo drceného tl. do 40 mm s vyplněním spár s dvojitým hutněním, vibrováním a se smetením přebytečného materiálu, tl. 60 mm, skupiny A, pro plochy do 300 m2</t>
  </si>
  <si>
    <t>Uložení sypaniny do násypů nezhutněných z jakýchkoliv hornin</t>
  </si>
  <si>
    <t xml:space="preserve">   Pro pozdější vyrovnání pláně hřiště a terénní úpravy - 100% výkopku</t>
  </si>
  <si>
    <t>Rozprostření a urovnání ornice v rovině nebo ve svahu, plochy do 500 m2, tl.vrstvy do 100 mm</t>
  </si>
  <si>
    <t>Založení trávníku plochy do 1000 m2, výsevem včetně utažení, parkového</t>
  </si>
  <si>
    <t>Travní semeno parkové</t>
  </si>
  <si>
    <t>Stavba:   Přístavba pergoly Kačlehy</t>
  </si>
  <si>
    <t>Rozpočet proveden v cenové úrovni ÚRS 2018</t>
  </si>
  <si>
    <t>Datum: 11.12.2018</t>
  </si>
  <si>
    <t>Stavba:  Přístavba pergoly Kačlehy</t>
  </si>
  <si>
    <t>Datum:   11.12.2018</t>
  </si>
  <si>
    <t>pod zámkovou dlažbu: (102,279 - 2,0)*0,10</t>
  </si>
  <si>
    <t>pod zámkovou dlažbu: (102,279 - 2,0)*0,24</t>
  </si>
  <si>
    <t xml:space="preserve">   Výkop pro patky sloupků pergoly</t>
  </si>
  <si>
    <t>objem odkopávek: 24,07</t>
  </si>
  <si>
    <t>16230-1102</t>
  </si>
  <si>
    <t>Vodorovné přemístění výkopku na obvyklém dopravním prostředku se složením z hornin tř. 1-4 na vzdálenost do 1000 m</t>
  </si>
  <si>
    <t xml:space="preserve">   Přemístění horniny z odkopávek</t>
  </si>
  <si>
    <t>pláň: 109,249</t>
  </si>
  <si>
    <t>terénní úpravy kolem pergoly:  21,15*2,0</t>
  </si>
  <si>
    <t>42,30*0,04</t>
  </si>
  <si>
    <t>Základy z betonu prostého, patky, z betonu kamenem neprokládaného tř. C 16/20</t>
  </si>
  <si>
    <t xml:space="preserve">   Patky pro sloupky pergoly</t>
  </si>
  <si>
    <t>základová patka : 12*(0,5*0,5*0,91)</t>
  </si>
  <si>
    <t>patka pro sloupek oplocení: 0,5*0,5*0,66*12</t>
  </si>
  <si>
    <t>objem patek: 1,98</t>
  </si>
  <si>
    <t>základové patky: 12*(4*0,5*0,25)</t>
  </si>
  <si>
    <t>patky: 12</t>
  </si>
  <si>
    <t xml:space="preserve">   Osazení ocel. patek sloupků pergoly vč. ocel. hmoždinek a šroubů</t>
  </si>
  <si>
    <t xml:space="preserve">   Ocelová patka s plochou 140/140 mm, výška 250 mm</t>
  </si>
  <si>
    <t>Ocelová patka typu PITZL 11008.2250 žárově pozinkovaná se třmenem</t>
  </si>
  <si>
    <t>Podklad ze štěrkodrti s rozprostřením a zhutněním, po zhutnění tl. 250 mm</t>
  </si>
  <si>
    <t xml:space="preserve">   Konstrukční vrstva podlahy z dlažby ze štěrkodrti frakce 0-63 mm</t>
  </si>
  <si>
    <t>plocha dlažby: 108,00</t>
  </si>
  <si>
    <t xml:space="preserve">   Zámková dlažba z prvků stejného tvaru kladená do kladečské vrstvy frakce 4-8 mm tl. 30 mm</t>
  </si>
  <si>
    <t>plocha dlažby: 108,00*1,03</t>
  </si>
  <si>
    <t>Přesun hmot pro konstrukce monolitické</t>
  </si>
  <si>
    <t xml:space="preserve">   Ohraničení dlažby</t>
  </si>
  <si>
    <t>obrubník chodníkový: 25,57</t>
  </si>
  <si>
    <t>obrubníky: 25,57*1,03</t>
  </si>
  <si>
    <t>Odstranění krytů s naložením na dopravní prostředek, v ploše do 50 m2, živičných, o tl. vrstvy do 100 mm</t>
  </si>
  <si>
    <t>odstanění asfaltové cesty: 4*0,5 m</t>
  </si>
  <si>
    <t>Řezání stávajícího živičného krytu hloubky do 100 mm</t>
  </si>
  <si>
    <t>řezání asfaltu: 4,0 m</t>
  </si>
  <si>
    <t>Vodorovná doprava suti se složením, z kusových materálů, na vzdálenost do 1 km</t>
  </si>
  <si>
    <t xml:space="preserve">   Odvoz asfaltů na skládku</t>
  </si>
  <si>
    <t>Příplatek k ceně za každý další i započatý 1 km</t>
  </si>
  <si>
    <t xml:space="preserve">   Kačlehy - J.Hradec (skládka) - 10 km</t>
  </si>
  <si>
    <t>10 * 0,44</t>
  </si>
  <si>
    <t>Přesun hmot pro komunikace s krytem dlážděným</t>
  </si>
  <si>
    <t>800-762</t>
  </si>
  <si>
    <t>Konstrukce tesařské</t>
  </si>
  <si>
    <t>800-764</t>
  </si>
  <si>
    <t>Konstrukce klempířské</t>
  </si>
  <si>
    <t>Hoblování hraněného řeziva přímo na staveništi</t>
  </si>
  <si>
    <t>Profilování zhlaví trámů dvěma řezy, plochy do 160 cm2</t>
  </si>
  <si>
    <t>krokev - 14 ks</t>
  </si>
  <si>
    <t>Profilování zhlaví trámů dvěma řezy, plochy do 320 cm2</t>
  </si>
  <si>
    <t>vaznice - 3 ks</t>
  </si>
  <si>
    <t>4,45 m3</t>
  </si>
  <si>
    <t>3,951 m3</t>
  </si>
  <si>
    <t>D+M ocelový svorník + chemická kotva  2*4 ks</t>
  </si>
  <si>
    <t>Montáž a dodávka ocelových svorníků délky 400 mm pro připevnění dřevěných sloupkůdo zdiva budovy</t>
  </si>
  <si>
    <t>Montáž vázaných konstrukcí krovů z řeziva hoblovaného průřezové plochy do 224 cm2</t>
  </si>
  <si>
    <t xml:space="preserve">   Montáž krokví a pásků</t>
  </si>
  <si>
    <t>pásek 120/120 - 30,60 m</t>
  </si>
  <si>
    <t>krokev 100/160 - 75,60 m</t>
  </si>
  <si>
    <t>Montáž vázaných konstrukcí krovů z řeziva hoblovaného průřezové plochy do 288 cm2</t>
  </si>
  <si>
    <t>sloupek 160/160 - 29,40 m</t>
  </si>
  <si>
    <t>vaznice 160/180 - 35,64 m</t>
  </si>
  <si>
    <t xml:space="preserve">   Montáž sloupků, rozpěr  a vaznic</t>
  </si>
  <si>
    <t>rozpěra 160/180 - 18,08 m</t>
  </si>
  <si>
    <t>Montáž laťování střech jednoduchých</t>
  </si>
  <si>
    <t xml:space="preserve">   Montáž latí 40/60 mm</t>
  </si>
  <si>
    <t>montáž plochy: 64,422 m2</t>
  </si>
  <si>
    <t>Řezivo trámů SM, pevnost řeziva C24</t>
  </si>
  <si>
    <t>3,951 m3 * 1,05</t>
  </si>
  <si>
    <t>Impregnace řeziva proti dřevokaznému hmyzu a houbám bezbarvím prostředkem</t>
  </si>
  <si>
    <t>208*1,02</t>
  </si>
  <si>
    <t>Střešní latě 40/60 mm z KVH hranolů, SM, impregnované bezbarvím prostředkem</t>
  </si>
  <si>
    <t>Spojovací prostředky krovů, laťování - svory, hřebíky, vruty</t>
  </si>
  <si>
    <t>Přesun hmot pro konstrukce tesařské</t>
  </si>
  <si>
    <t>plocha střechy: 64,422 m2</t>
  </si>
  <si>
    <t xml:space="preserve">   Kompletní dodávka a montáž krytiny včetně upevňovacích prostředků</t>
  </si>
  <si>
    <t xml:space="preserve">   Oplechování štítů lakovaným Pz plechem - barva dle výběru investora</t>
  </si>
  <si>
    <t>5,80 m</t>
  </si>
  <si>
    <t>Oplechování štítů závětrnou lištou z pozinkovaného plechu s povrchovou úpravou, rš 250 mm</t>
  </si>
  <si>
    <t>Lemování zdí z pozinkovaného plechu s povechovou úpravou, rovné, střech s krytinou vlnitou, rš 330 mm</t>
  </si>
  <si>
    <t xml:space="preserve">   Oplechování styku střecha/zeď lakovaným Pz plechem - barva dle výběru investora</t>
  </si>
  <si>
    <t>17,00 m</t>
  </si>
  <si>
    <t>Žlab podokapní z pozinkovaného plechu s povrchovou úpravou, včetně háků a čel, půlkruhový, rš 330 mm</t>
  </si>
  <si>
    <t xml:space="preserve">   Okap z lakovaného Pz plechu - barva dle výběru investora</t>
  </si>
  <si>
    <t>11,88 m</t>
  </si>
  <si>
    <t>Žlab podokapní z pozinkovaného plechu s povrchovou úpravou, kotlík oválný 330/110 mm</t>
  </si>
  <si>
    <t xml:space="preserve">   Kotlík z lakovaného Pz plechu - barva dle výběru investora</t>
  </si>
  <si>
    <t>1 kus</t>
  </si>
  <si>
    <t>Svod z pozinkovaného plechu s povrchovou úpravou, kruhový, průměr 100 mm</t>
  </si>
  <si>
    <t xml:space="preserve">   Svod z lakovaného Pz plechu - barva dle výběru investora</t>
  </si>
  <si>
    <t>2,50 m</t>
  </si>
  <si>
    <t>Přesun hmot pro konstrukce klempířské</t>
  </si>
  <si>
    <t>800-783</t>
  </si>
  <si>
    <t>Nátěry</t>
  </si>
  <si>
    <t>D + M plechové velkoformátové krytiny s imitací střešních tašek, povrch polyester 25 µm, barva dle výběru investora</t>
  </si>
  <si>
    <t>Lazurovací nátěr tesařských konstrukcí, dvojnásobný, syntetický</t>
  </si>
  <si>
    <t xml:space="preserve">   Nátěr dřevěné konstrukce pergoly tenkovrstvou lazurou</t>
  </si>
  <si>
    <t xml:space="preserve">   v odstínu dle výběru investora</t>
  </si>
  <si>
    <t>150,945 m2</t>
  </si>
  <si>
    <t>cena  - 1,50% z ceny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</si>
</sst>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0.000000"/>
    <numFmt numFmtId="168" formatCode="#,##0.00_ ;\-#,##0.00\ "/>
    <numFmt numFmtId="169" formatCode="[$-405]d\.\ mmmm\ yyyy"/>
    <numFmt numFmtId="170" formatCode="#,##0.00000_ ;\-#,##0.000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#,##0.000_ ;\-#,##0.000\ "/>
    <numFmt numFmtId="176" formatCode="0.000"/>
    <numFmt numFmtId="177" formatCode="#,##0.0000_ ;\-#,##0.0000\ "/>
  </numFmts>
  <fonts count="66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color indexed="18"/>
      <name val="Arial CE"/>
      <family val="0"/>
    </font>
    <font>
      <b/>
      <u val="single"/>
      <sz val="8"/>
      <color indexed="10"/>
      <name val="Arial CE"/>
      <family val="0"/>
    </font>
    <font>
      <b/>
      <sz val="10"/>
      <color indexed="1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 CE"/>
      <family val="0"/>
    </font>
    <font>
      <sz val="9"/>
      <name val="MS Sans Serif"/>
      <family val="2"/>
    </font>
    <font>
      <b/>
      <u val="single"/>
      <sz val="11"/>
      <color indexed="10"/>
      <name val="Arial CE"/>
      <family val="0"/>
    </font>
    <font>
      <sz val="11"/>
      <name val="MS Sans Serif"/>
      <family val="2"/>
    </font>
    <font>
      <b/>
      <sz val="10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6"/>
      <name val="Arial CE"/>
      <family val="0"/>
    </font>
    <font>
      <b/>
      <u val="single"/>
      <sz val="11"/>
      <color indexed="10"/>
      <name val="Arial"/>
      <family val="2"/>
    </font>
    <font>
      <b/>
      <sz val="10"/>
      <color indexed="56"/>
      <name val="MS Sans Serif"/>
      <family val="2"/>
    </font>
    <font>
      <b/>
      <sz val="10"/>
      <color indexed="56"/>
      <name val="Arial"/>
      <family val="2"/>
    </font>
    <font>
      <sz val="8"/>
      <color indexed="30"/>
      <name val="Arial CE"/>
      <family val="0"/>
    </font>
    <font>
      <sz val="8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2060"/>
      <name val="Arial CE"/>
      <family val="0"/>
    </font>
    <font>
      <b/>
      <u val="single"/>
      <sz val="11"/>
      <color rgb="FFFF0000"/>
      <name val="Arial"/>
      <family val="2"/>
    </font>
    <font>
      <b/>
      <sz val="10"/>
      <color rgb="FF002060"/>
      <name val="MS Sans Serif"/>
      <family val="2"/>
    </font>
    <font>
      <b/>
      <sz val="10"/>
      <color rgb="FF002060"/>
      <name val="Arial"/>
      <family val="2"/>
    </font>
    <font>
      <sz val="8"/>
      <color rgb="FF0070C0"/>
      <name val="Arial CE"/>
      <family val="0"/>
    </font>
    <font>
      <sz val="8"/>
      <color rgb="FF00B05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AD1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5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2" borderId="0" xfId="0" applyFont="1" applyFill="1" applyAlignment="1" applyProtection="1">
      <alignment horizontal="left"/>
      <protection/>
    </xf>
    <xf numFmtId="0" fontId="2" fillId="32" borderId="0" xfId="0" applyFont="1" applyFill="1" applyAlignment="1" applyProtection="1">
      <alignment horizontal="left"/>
      <protection/>
    </xf>
    <xf numFmtId="0" fontId="3" fillId="32" borderId="0" xfId="0" applyFont="1" applyFill="1" applyAlignment="1" applyProtection="1">
      <alignment horizontal="left"/>
      <protection/>
    </xf>
    <xf numFmtId="0" fontId="4" fillId="32" borderId="0" xfId="0" applyFont="1" applyFill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6" fontId="4" fillId="0" borderId="13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wrapText="1"/>
    </xf>
    <xf numFmtId="165" fontId="5" fillId="0" borderId="15" xfId="0" applyNumberFormat="1" applyFont="1" applyBorder="1" applyAlignment="1">
      <alignment horizontal="right"/>
    </xf>
    <xf numFmtId="166" fontId="5" fillId="0" borderId="15" xfId="0" applyNumberFormat="1" applyFont="1" applyBorder="1" applyAlignment="1">
      <alignment horizontal="right"/>
    </xf>
    <xf numFmtId="166" fontId="5" fillId="0" borderId="16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 wrapText="1"/>
    </xf>
    <xf numFmtId="166" fontId="5" fillId="0" borderId="18" xfId="0" applyNumberFormat="1" applyFont="1" applyBorder="1" applyAlignment="1">
      <alignment horizontal="right"/>
    </xf>
    <xf numFmtId="166" fontId="5" fillId="0" borderId="19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164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 horizontal="left" wrapText="1"/>
    </xf>
    <xf numFmtId="165" fontId="4" fillId="0" borderId="23" xfId="0" applyNumberFormat="1" applyFont="1" applyBorder="1" applyAlignment="1">
      <alignment horizontal="right"/>
    </xf>
    <xf numFmtId="166" fontId="4" fillId="0" borderId="23" xfId="0" applyNumberFormat="1" applyFont="1" applyBorder="1" applyAlignment="1">
      <alignment horizontal="right"/>
    </xf>
    <xf numFmtId="0" fontId="0" fillId="0" borderId="0" xfId="0" applyFont="1" applyAlignment="1">
      <alignment horizontal="left" vertical="top"/>
    </xf>
    <xf numFmtId="0" fontId="5" fillId="0" borderId="24" xfId="0" applyFont="1" applyBorder="1" applyAlignment="1">
      <alignment horizontal="left" wrapText="1"/>
    </xf>
    <xf numFmtId="165" fontId="5" fillId="0" borderId="24" xfId="0" applyNumberFormat="1" applyFont="1" applyBorder="1" applyAlignment="1">
      <alignment horizontal="right"/>
    </xf>
    <xf numFmtId="166" fontId="5" fillId="0" borderId="24" xfId="0" applyNumberFormat="1" applyFont="1" applyBorder="1" applyAlignment="1">
      <alignment horizontal="right"/>
    </xf>
    <xf numFmtId="166" fontId="5" fillId="0" borderId="25" xfId="0" applyNumberFormat="1" applyFont="1" applyBorder="1" applyAlignment="1">
      <alignment horizontal="right"/>
    </xf>
    <xf numFmtId="0" fontId="8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170" fontId="4" fillId="0" borderId="12" xfId="0" applyNumberFormat="1" applyFont="1" applyBorder="1" applyAlignment="1">
      <alignment horizontal="right"/>
    </xf>
    <xf numFmtId="166" fontId="60" fillId="0" borderId="0" xfId="0" applyNumberFormat="1" applyFont="1" applyAlignment="1">
      <alignment horizontal="right"/>
    </xf>
    <xf numFmtId="166" fontId="3" fillId="0" borderId="18" xfId="0" applyNumberFormat="1" applyFont="1" applyBorder="1" applyAlignment="1">
      <alignment horizontal="left"/>
    </xf>
    <xf numFmtId="176" fontId="9" fillId="34" borderId="10" xfId="0" applyNumberFormat="1" applyFont="1" applyFill="1" applyBorder="1" applyAlignment="1">
      <alignment horizontal="center" vertical="top" wrapText="1"/>
    </xf>
    <xf numFmtId="176" fontId="9" fillId="0" borderId="0" xfId="0" applyNumberFormat="1" applyFont="1" applyAlignment="1">
      <alignment horizontal="right"/>
    </xf>
    <xf numFmtId="0" fontId="1" fillId="35" borderId="0" xfId="0" applyFont="1" applyFill="1" applyAlignment="1" applyProtection="1">
      <alignment horizontal="left"/>
      <protection/>
    </xf>
    <xf numFmtId="0" fontId="2" fillId="35" borderId="0" xfId="0" applyFont="1" applyFill="1" applyAlignment="1" applyProtection="1">
      <alignment horizontal="left"/>
      <protection/>
    </xf>
    <xf numFmtId="0" fontId="3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 horizontal="left"/>
      <protection/>
    </xf>
    <xf numFmtId="166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right"/>
    </xf>
    <xf numFmtId="168" fontId="5" fillId="0" borderId="18" xfId="0" applyNumberFormat="1" applyFont="1" applyBorder="1" applyAlignment="1">
      <alignment horizontal="right"/>
    </xf>
    <xf numFmtId="176" fontId="9" fillId="35" borderId="0" xfId="0" applyNumberFormat="1" applyFont="1" applyFill="1" applyAlignment="1">
      <alignment horizontal="left" vertical="top"/>
    </xf>
    <xf numFmtId="176" fontId="9" fillId="0" borderId="0" xfId="0" applyNumberFormat="1" applyFont="1" applyAlignment="1">
      <alignment horizontal="left" vertical="top"/>
    </xf>
    <xf numFmtId="166" fontId="4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wrapText="1"/>
    </xf>
    <xf numFmtId="166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left" vertical="top"/>
    </xf>
    <xf numFmtId="0" fontId="61" fillId="0" borderId="0" xfId="0" applyFont="1" applyAlignment="1">
      <alignment horizontal="left" vertical="top"/>
    </xf>
    <xf numFmtId="4" fontId="61" fillId="0" borderId="0" xfId="0" applyNumberFormat="1" applyFont="1" applyAlignment="1">
      <alignment horizontal="right" vertical="top"/>
    </xf>
    <xf numFmtId="166" fontId="61" fillId="0" borderId="0" xfId="0" applyNumberFormat="1" applyFont="1" applyAlignment="1">
      <alignment horizontal="right" vertical="top"/>
    </xf>
    <xf numFmtId="1" fontId="9" fillId="34" borderId="10" xfId="0" applyNumberFormat="1" applyFont="1" applyFill="1" applyBorder="1" applyAlignment="1">
      <alignment horizontal="center" vertical="top"/>
    </xf>
    <xf numFmtId="0" fontId="60" fillId="0" borderId="0" xfId="0" applyFont="1" applyAlignment="1">
      <alignment horizontal="left" wrapText="1"/>
    </xf>
    <xf numFmtId="0" fontId="62" fillId="0" borderId="0" xfId="0" applyFont="1" applyAlignment="1">
      <alignment horizontal="left" vertical="top"/>
    </xf>
    <xf numFmtId="168" fontId="63" fillId="0" borderId="0" xfId="0" applyNumberFormat="1" applyFont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176" fontId="9" fillId="0" borderId="26" xfId="0" applyNumberFormat="1" applyFont="1" applyBorder="1" applyAlignment="1">
      <alignment horizontal="left" vertical="top"/>
    </xf>
    <xf numFmtId="164" fontId="5" fillId="0" borderId="20" xfId="0" applyNumberFormat="1" applyFont="1" applyBorder="1" applyAlignment="1">
      <alignment horizontal="center"/>
    </xf>
    <xf numFmtId="0" fontId="4" fillId="0" borderId="27" xfId="0" applyFont="1" applyBorder="1" applyAlignment="1">
      <alignment horizontal="left" wrapText="1"/>
    </xf>
    <xf numFmtId="166" fontId="4" fillId="0" borderId="27" xfId="0" applyNumberFormat="1" applyFont="1" applyBorder="1" applyAlignment="1">
      <alignment horizontal="right"/>
    </xf>
    <xf numFmtId="166" fontId="4" fillId="0" borderId="28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 wrapText="1"/>
    </xf>
    <xf numFmtId="168" fontId="4" fillId="0" borderId="27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8" fontId="64" fillId="0" borderId="29" xfId="0" applyNumberFormat="1" applyFont="1" applyBorder="1" applyAlignment="1">
      <alignment horizontal="right"/>
    </xf>
    <xf numFmtId="176" fontId="9" fillId="0" borderId="27" xfId="0" applyNumberFormat="1" applyFont="1" applyBorder="1" applyAlignment="1">
      <alignment horizontal="right"/>
    </xf>
    <xf numFmtId="0" fontId="65" fillId="0" borderId="30" xfId="0" applyFont="1" applyBorder="1" applyAlignment="1">
      <alignment horizontal="left" wrapText="1"/>
    </xf>
    <xf numFmtId="166" fontId="5" fillId="0" borderId="31" xfId="0" applyNumberFormat="1" applyFont="1" applyBorder="1" applyAlignment="1">
      <alignment horizontal="right"/>
    </xf>
    <xf numFmtId="0" fontId="64" fillId="0" borderId="32" xfId="0" applyFont="1" applyBorder="1" applyAlignment="1">
      <alignment horizontal="left" wrapText="1"/>
    </xf>
    <xf numFmtId="164" fontId="4" fillId="0" borderId="27" xfId="0" applyNumberFormat="1" applyFont="1" applyBorder="1" applyAlignment="1">
      <alignment horizontal="center" vertical="top"/>
    </xf>
    <xf numFmtId="0" fontId="4" fillId="0" borderId="27" xfId="0" applyFont="1" applyBorder="1" applyAlignment="1">
      <alignment horizontal="left" vertical="top" wrapText="1"/>
    </xf>
    <xf numFmtId="168" fontId="4" fillId="0" borderId="0" xfId="0" applyNumberFormat="1" applyFont="1" applyBorder="1" applyAlignment="1">
      <alignment horizontal="right"/>
    </xf>
    <xf numFmtId="166" fontId="4" fillId="0" borderId="33" xfId="0" applyNumberFormat="1" applyFont="1" applyBorder="1" applyAlignment="1">
      <alignment horizontal="right"/>
    </xf>
    <xf numFmtId="164" fontId="4" fillId="0" borderId="34" xfId="0" applyNumberFormat="1" applyFont="1" applyBorder="1" applyAlignment="1">
      <alignment horizontal="center" vertical="top"/>
    </xf>
    <xf numFmtId="176" fontId="9" fillId="0" borderId="35" xfId="0" applyNumberFormat="1" applyFont="1" applyBorder="1" applyAlignment="1">
      <alignment horizontal="right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center" wrapText="1"/>
    </xf>
    <xf numFmtId="0" fontId="6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center" wrapText="1"/>
    </xf>
    <xf numFmtId="168" fontId="64" fillId="0" borderId="40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center" vertical="top"/>
    </xf>
    <xf numFmtId="0" fontId="65" fillId="0" borderId="0" xfId="0" applyFont="1" applyBorder="1" applyAlignment="1">
      <alignment horizontal="left" wrapText="1"/>
    </xf>
    <xf numFmtId="0" fontId="65" fillId="0" borderId="0" xfId="0" applyFont="1" applyBorder="1" applyAlignment="1">
      <alignment horizontal="left" wrapText="1"/>
    </xf>
    <xf numFmtId="164" fontId="3" fillId="36" borderId="0" xfId="0" applyNumberFormat="1" applyFont="1" applyFill="1" applyAlignment="1">
      <alignment horizontal="right"/>
    </xf>
    <xf numFmtId="176" fontId="9" fillId="36" borderId="0" xfId="0" applyNumberFormat="1" applyFont="1" applyFill="1" applyAlignment="1">
      <alignment horizontal="left" vertical="top"/>
    </xf>
    <xf numFmtId="176" fontId="9" fillId="0" borderId="0" xfId="0" applyNumberFormat="1" applyFont="1" applyFill="1" applyAlignment="1">
      <alignment horizontal="left" vertical="top"/>
    </xf>
    <xf numFmtId="0" fontId="14" fillId="0" borderId="0" xfId="0" applyFont="1" applyFill="1" applyAlignment="1" applyProtection="1">
      <alignment horizontal="left"/>
      <protection/>
    </xf>
    <xf numFmtId="0" fontId="10" fillId="36" borderId="0" xfId="0" applyFont="1" applyFill="1" applyAlignment="1">
      <alignment horizontal="left" wrapText="1"/>
    </xf>
    <xf numFmtId="165" fontId="10" fillId="36" borderId="0" xfId="0" applyNumberFormat="1" applyFont="1" applyFill="1" applyAlignment="1">
      <alignment horizontal="right"/>
    </xf>
    <xf numFmtId="166" fontId="10" fillId="36" borderId="0" xfId="0" applyNumberFormat="1" applyFont="1" applyFill="1" applyAlignment="1">
      <alignment horizontal="right"/>
    </xf>
    <xf numFmtId="176" fontId="9" fillId="0" borderId="41" xfId="0" applyNumberFormat="1" applyFont="1" applyBorder="1" applyAlignment="1">
      <alignment horizontal="left" vertical="top"/>
    </xf>
    <xf numFmtId="0" fontId="64" fillId="0" borderId="42" xfId="0" applyFont="1" applyBorder="1" applyAlignment="1">
      <alignment horizontal="left" wrapText="1"/>
    </xf>
    <xf numFmtId="168" fontId="64" fillId="0" borderId="43" xfId="0" applyNumberFormat="1" applyFont="1" applyBorder="1" applyAlignment="1">
      <alignment horizontal="right"/>
    </xf>
    <xf numFmtId="164" fontId="10" fillId="36" borderId="0" xfId="0" applyNumberFormat="1" applyFont="1" applyFill="1" applyAlignment="1">
      <alignment horizontal="right"/>
    </xf>
    <xf numFmtId="176" fontId="15" fillId="36" borderId="0" xfId="0" applyNumberFormat="1" applyFont="1" applyFill="1" applyAlignment="1">
      <alignment horizontal="left" vertical="top"/>
    </xf>
    <xf numFmtId="0" fontId="5" fillId="0" borderId="44" xfId="0" applyFont="1" applyBorder="1" applyAlignment="1">
      <alignment horizontal="left" wrapText="1"/>
    </xf>
    <xf numFmtId="0" fontId="64" fillId="0" borderId="45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168" fontId="64" fillId="0" borderId="47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center"/>
    </xf>
    <xf numFmtId="0" fontId="5" fillId="0" borderId="48" xfId="0" applyFont="1" applyBorder="1" applyAlignment="1">
      <alignment horizontal="left" wrapText="1"/>
    </xf>
    <xf numFmtId="0" fontId="65" fillId="0" borderId="0" xfId="0" applyFont="1" applyBorder="1" applyAlignment="1">
      <alignment wrapText="1"/>
    </xf>
    <xf numFmtId="0" fontId="65" fillId="0" borderId="26" xfId="0" applyFont="1" applyBorder="1" applyAlignment="1">
      <alignment wrapText="1"/>
    </xf>
    <xf numFmtId="176" fontId="15" fillId="36" borderId="0" xfId="0" applyNumberFormat="1" applyFont="1" applyFill="1" applyAlignment="1">
      <alignment horizontal="right"/>
    </xf>
    <xf numFmtId="0" fontId="14" fillId="0" borderId="0" xfId="0" applyFont="1" applyAlignment="1">
      <alignment horizontal="left" wrapText="1"/>
    </xf>
    <xf numFmtId="0" fontId="64" fillId="0" borderId="45" xfId="0" applyFont="1" applyBorder="1" applyAlignment="1">
      <alignment horizontal="left" wrapText="1"/>
    </xf>
    <xf numFmtId="0" fontId="65" fillId="0" borderId="0" xfId="0" applyFont="1" applyBorder="1" applyAlignment="1">
      <alignment horizontal="left" wrapText="1"/>
    </xf>
    <xf numFmtId="0" fontId="64" fillId="0" borderId="45" xfId="0" applyFont="1" applyBorder="1" applyAlignment="1">
      <alignment horizontal="left" wrapText="1"/>
    </xf>
    <xf numFmtId="0" fontId="64" fillId="0" borderId="42" xfId="0" applyFont="1" applyBorder="1" applyAlignment="1">
      <alignment horizontal="left" wrapText="1"/>
    </xf>
    <xf numFmtId="0" fontId="3" fillId="36" borderId="0" xfId="0" applyFont="1" applyFill="1" applyAlignment="1">
      <alignment horizontal="left" wrapText="1"/>
    </xf>
    <xf numFmtId="166" fontId="14" fillId="0" borderId="0" xfId="0" applyNumberFormat="1" applyFont="1" applyAlignment="1">
      <alignment horizontal="right"/>
    </xf>
    <xf numFmtId="0" fontId="65" fillId="0" borderId="0" xfId="0" applyFont="1" applyBorder="1" applyAlignment="1">
      <alignment horizontal="left" wrapText="1"/>
    </xf>
    <xf numFmtId="0" fontId="65" fillId="0" borderId="30" xfId="0" applyFont="1" applyBorder="1" applyAlignment="1">
      <alignment horizontal="left" wrapText="1"/>
    </xf>
    <xf numFmtId="0" fontId="64" fillId="0" borderId="45" xfId="0" applyFont="1" applyBorder="1" applyAlignment="1">
      <alignment horizontal="left" wrapText="1"/>
    </xf>
    <xf numFmtId="0" fontId="65" fillId="0" borderId="30" xfId="0" applyFont="1" applyBorder="1" applyAlignment="1">
      <alignment horizontal="left" wrapText="1"/>
    </xf>
    <xf numFmtId="166" fontId="4" fillId="0" borderId="49" xfId="0" applyNumberFormat="1" applyFont="1" applyBorder="1" applyAlignment="1">
      <alignment horizontal="right"/>
    </xf>
    <xf numFmtId="164" fontId="5" fillId="0" borderId="50" xfId="0" applyNumberFormat="1" applyFont="1" applyBorder="1" applyAlignment="1">
      <alignment horizontal="right"/>
    </xf>
    <xf numFmtId="176" fontId="64" fillId="0" borderId="45" xfId="0" applyNumberFormat="1" applyFont="1" applyBorder="1" applyAlignment="1">
      <alignment horizontal="left" wrapText="1"/>
    </xf>
    <xf numFmtId="176" fontId="64" fillId="0" borderId="42" xfId="0" applyNumberFormat="1" applyFont="1" applyBorder="1" applyAlignment="1">
      <alignment horizontal="left" wrapText="1"/>
    </xf>
    <xf numFmtId="164" fontId="4" fillId="0" borderId="51" xfId="0" applyNumberFormat="1" applyFont="1" applyBorder="1" applyAlignment="1">
      <alignment horizontal="center" vertical="top"/>
    </xf>
    <xf numFmtId="0" fontId="4" fillId="0" borderId="52" xfId="0" applyFont="1" applyBorder="1" applyAlignment="1">
      <alignment horizontal="left" vertical="top" wrapText="1"/>
    </xf>
    <xf numFmtId="0" fontId="64" fillId="0" borderId="53" xfId="0" applyFont="1" applyBorder="1" applyAlignment="1">
      <alignment horizontal="left" wrapText="1"/>
    </xf>
    <xf numFmtId="0" fontId="4" fillId="0" borderId="54" xfId="0" applyFont="1" applyBorder="1" applyAlignment="1">
      <alignment horizontal="center" wrapText="1"/>
    </xf>
    <xf numFmtId="168" fontId="64" fillId="0" borderId="55" xfId="0" applyNumberFormat="1" applyFont="1" applyBorder="1" applyAlignment="1">
      <alignment horizontal="right"/>
    </xf>
    <xf numFmtId="176" fontId="9" fillId="0" borderId="56" xfId="0" applyNumberFormat="1" applyFont="1" applyBorder="1" applyAlignment="1">
      <alignment horizontal="right"/>
    </xf>
    <xf numFmtId="0" fontId="65" fillId="0" borderId="0" xfId="0" applyFont="1" applyBorder="1" applyAlignment="1">
      <alignment horizontal="left" wrapText="1"/>
    </xf>
    <xf numFmtId="0" fontId="65" fillId="0" borderId="30" xfId="0" applyFont="1" applyBorder="1" applyAlignment="1">
      <alignment horizontal="left" wrapText="1"/>
    </xf>
    <xf numFmtId="0" fontId="4" fillId="35" borderId="0" xfId="0" applyFont="1" applyFill="1" applyAlignment="1" applyProtection="1">
      <alignment horizontal="left"/>
      <protection/>
    </xf>
    <xf numFmtId="0" fontId="4" fillId="32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 horizontal="left"/>
      <protection/>
    </xf>
    <xf numFmtId="0" fontId="65" fillId="0" borderId="30" xfId="0" applyFont="1" applyBorder="1" applyAlignment="1">
      <alignment horizontal="left" wrapText="1"/>
    </xf>
    <xf numFmtId="0" fontId="65" fillId="0" borderId="0" xfId="0" applyFont="1" applyBorder="1" applyAlignment="1">
      <alignment horizontal="left" wrapText="1"/>
    </xf>
    <xf numFmtId="0" fontId="65" fillId="0" borderId="34" xfId="0" applyFont="1" applyBorder="1" applyAlignment="1">
      <alignment horizontal="left" wrapText="1"/>
    </xf>
    <xf numFmtId="0" fontId="65" fillId="0" borderId="57" xfId="0" applyFont="1" applyBorder="1" applyAlignment="1">
      <alignment horizontal="left" wrapText="1"/>
    </xf>
    <xf numFmtId="0" fontId="65" fillId="0" borderId="44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10.66015625" defaultRowHeight="12" customHeight="1"/>
  <cols>
    <col min="1" max="1" width="14.66015625" style="6" customWidth="1"/>
    <col min="2" max="2" width="41.66015625" style="6" customWidth="1"/>
    <col min="3" max="3" width="15.16015625" style="6" customWidth="1"/>
    <col min="4" max="4" width="17.16015625" style="6" hidden="1" customWidth="1"/>
    <col min="5" max="5" width="20.83203125" style="6" customWidth="1"/>
    <col min="6" max="16384" width="10.66015625" style="1" customWidth="1"/>
  </cols>
  <sheetData>
    <row r="1" spans="1:5" s="6" customFormat="1" ht="17.25" customHeight="1">
      <c r="A1" s="7" t="s">
        <v>0</v>
      </c>
      <c r="B1" s="8"/>
      <c r="C1" s="8"/>
      <c r="D1" s="8"/>
      <c r="E1" s="8"/>
    </row>
    <row r="2" spans="1:5" s="6" customFormat="1" ht="17.25" customHeight="1">
      <c r="A2" s="9" t="s">
        <v>83</v>
      </c>
      <c r="B2" s="10"/>
      <c r="C2" s="10"/>
      <c r="D2" s="8"/>
      <c r="E2" s="8"/>
    </row>
    <row r="3" spans="1:5" s="6" customFormat="1" ht="12.75" customHeight="1">
      <c r="A3" s="9" t="s">
        <v>23</v>
      </c>
      <c r="B3" s="10"/>
      <c r="C3" s="9" t="s">
        <v>66</v>
      </c>
      <c r="D3" s="8"/>
      <c r="E3" s="8"/>
    </row>
    <row r="4" spans="1:5" s="6" customFormat="1" ht="12.75" customHeight="1">
      <c r="A4" s="9"/>
      <c r="B4" s="9"/>
      <c r="C4" s="9" t="s">
        <v>1</v>
      </c>
      <c r="D4" s="8"/>
      <c r="E4" s="8"/>
    </row>
    <row r="5" spans="1:5" s="6" customFormat="1" ht="12.75" customHeight="1">
      <c r="A5" s="150" t="s">
        <v>81</v>
      </c>
      <c r="B5" s="150"/>
      <c r="C5" s="9" t="s">
        <v>84</v>
      </c>
      <c r="D5" s="8"/>
      <c r="E5" s="8"/>
    </row>
    <row r="6" spans="1:5" s="6" customFormat="1" ht="6" customHeight="1" thickBot="1">
      <c r="A6" s="8"/>
      <c r="B6" s="8"/>
      <c r="C6" s="8"/>
      <c r="D6" s="8"/>
      <c r="E6" s="8"/>
    </row>
    <row r="7" spans="1:5" s="6" customFormat="1" ht="22.5" customHeight="1" thickBot="1">
      <c r="A7" s="11" t="s">
        <v>2</v>
      </c>
      <c r="B7" s="11" t="s">
        <v>7</v>
      </c>
      <c r="C7" s="11"/>
      <c r="D7" s="11"/>
      <c r="E7" s="11" t="s">
        <v>3</v>
      </c>
    </row>
    <row r="8" spans="1:5" s="6" customFormat="1" ht="12.75" customHeight="1" thickBot="1">
      <c r="A8" s="11" t="s">
        <v>10</v>
      </c>
      <c r="B8" s="11" t="s">
        <v>11</v>
      </c>
      <c r="C8" s="11" t="s">
        <v>12</v>
      </c>
      <c r="D8" s="11" t="s">
        <v>13</v>
      </c>
      <c r="E8" s="11" t="s">
        <v>14</v>
      </c>
    </row>
    <row r="9" spans="1:5" s="6" customFormat="1" ht="8.25" customHeight="1">
      <c r="A9" s="34"/>
      <c r="B9" s="34"/>
      <c r="C9" s="34"/>
      <c r="D9" s="34"/>
      <c r="E9" s="34"/>
    </row>
    <row r="10" spans="1:5" s="6" customFormat="1" ht="23.25" customHeight="1">
      <c r="A10" s="35" t="s">
        <v>24</v>
      </c>
      <c r="B10" s="35" t="s">
        <v>46</v>
      </c>
      <c r="C10" s="36"/>
      <c r="D10" s="36"/>
      <c r="E10" s="36">
        <f>SUM(E11:E13)</f>
        <v>0</v>
      </c>
    </row>
    <row r="11" spans="1:5" s="6" customFormat="1" ht="17.25" customHeight="1">
      <c r="A11" s="64" t="s">
        <v>50</v>
      </c>
      <c r="B11" s="64" t="s">
        <v>51</v>
      </c>
      <c r="C11" s="65"/>
      <c r="D11" s="65"/>
      <c r="E11" s="65">
        <f>'Pergola HSV + PSV'!G10</f>
        <v>0</v>
      </c>
    </row>
    <row r="12" spans="1:5" s="6" customFormat="1" ht="17.25" customHeight="1">
      <c r="A12" s="64" t="s">
        <v>56</v>
      </c>
      <c r="B12" s="64" t="s">
        <v>72</v>
      </c>
      <c r="C12" s="65"/>
      <c r="D12" s="65"/>
      <c r="E12" s="65">
        <f>'Pergola HSV + PSV'!G39</f>
        <v>0</v>
      </c>
    </row>
    <row r="13" spans="1:5" s="6" customFormat="1" ht="17.25" customHeight="1">
      <c r="A13" s="64" t="s">
        <v>59</v>
      </c>
      <c r="B13" s="64" t="s">
        <v>60</v>
      </c>
      <c r="C13" s="65"/>
      <c r="D13" s="65"/>
      <c r="E13" s="65">
        <f>'Pergola HSV + PSV'!G57</f>
        <v>0</v>
      </c>
    </row>
    <row r="14" spans="1:5" s="6" customFormat="1" ht="17.25" customHeight="1">
      <c r="A14" s="64"/>
      <c r="B14" s="64"/>
      <c r="C14" s="65"/>
      <c r="D14" s="65"/>
      <c r="E14" s="65"/>
    </row>
    <row r="15" spans="1:5" s="6" customFormat="1" ht="17.25" customHeight="1">
      <c r="A15" s="64"/>
      <c r="B15" s="64"/>
      <c r="C15" s="65"/>
      <c r="D15" s="65"/>
      <c r="E15" s="65"/>
    </row>
    <row r="16" spans="1:5" s="6" customFormat="1" ht="17.25" customHeight="1">
      <c r="A16" s="64"/>
      <c r="B16" s="35" t="s">
        <v>47</v>
      </c>
      <c r="C16" s="65"/>
      <c r="D16" s="65"/>
      <c r="E16" s="49">
        <f>SUM(E17:E18)</f>
        <v>0</v>
      </c>
    </row>
    <row r="17" spans="1:5" s="6" customFormat="1" ht="17.25" customHeight="1">
      <c r="A17" s="64" t="s">
        <v>124</v>
      </c>
      <c r="B17" s="64" t="s">
        <v>125</v>
      </c>
      <c r="C17" s="65"/>
      <c r="D17" s="65"/>
      <c r="E17" s="65">
        <f>'Pergola HSV + PSV'!G85</f>
        <v>0</v>
      </c>
    </row>
    <row r="18" spans="1:5" s="6" customFormat="1" ht="17.25" customHeight="1">
      <c r="A18" s="64" t="s">
        <v>126</v>
      </c>
      <c r="B18" s="64" t="s">
        <v>127</v>
      </c>
      <c r="C18" s="65"/>
      <c r="D18" s="65"/>
      <c r="E18" s="65">
        <f>'Pergola HSV + PSV'!G116</f>
        <v>0</v>
      </c>
    </row>
    <row r="19" spans="1:5" s="6" customFormat="1" ht="17.25" customHeight="1">
      <c r="A19" s="64" t="s">
        <v>174</v>
      </c>
      <c r="B19" s="64" t="s">
        <v>175</v>
      </c>
      <c r="C19" s="65"/>
      <c r="D19" s="65"/>
      <c r="E19" s="65">
        <f>'Pergola HSV + PSV'!G137</f>
        <v>0</v>
      </c>
    </row>
    <row r="20" spans="1:5" s="6" customFormat="1" ht="17.25" customHeight="1">
      <c r="A20" s="64"/>
      <c r="B20" s="64"/>
      <c r="C20" s="65"/>
      <c r="D20" s="65"/>
      <c r="E20" s="65"/>
    </row>
    <row r="21" spans="1:5" ht="15.75" customHeight="1">
      <c r="A21" s="66"/>
      <c r="B21" s="74" t="s">
        <v>48</v>
      </c>
      <c r="C21" s="75"/>
      <c r="D21" s="75"/>
      <c r="E21" s="76">
        <f>SUM(E10+E16)</f>
        <v>0</v>
      </c>
    </row>
    <row r="22" ht="17.25" customHeight="1"/>
    <row r="23" spans="1:5" ht="17.25" customHeight="1">
      <c r="A23" s="46"/>
      <c r="B23" s="46"/>
      <c r="E23" s="47"/>
    </row>
    <row r="24" spans="1:5" ht="21" customHeight="1">
      <c r="A24" s="35" t="s">
        <v>27</v>
      </c>
      <c r="B24" s="35" t="s">
        <v>28</v>
      </c>
      <c r="E24" s="49">
        <f>VRN!H10</f>
        <v>0</v>
      </c>
    </row>
    <row r="25" spans="1:5" ht="21" customHeight="1">
      <c r="A25" s="35"/>
      <c r="B25" s="35"/>
      <c r="E25" s="49"/>
    </row>
    <row r="26" spans="1:5" ht="21" customHeight="1">
      <c r="A26" s="35" t="s">
        <v>24</v>
      </c>
      <c r="B26" s="35" t="s">
        <v>24</v>
      </c>
      <c r="E26" s="49" t="s">
        <v>24</v>
      </c>
    </row>
    <row r="27" spans="1:5" ht="21" customHeight="1">
      <c r="A27" s="35"/>
      <c r="B27" s="35"/>
      <c r="E27" s="49"/>
    </row>
    <row r="28" spans="1:5" ht="15.75" customHeight="1">
      <c r="A28" s="35"/>
      <c r="B28" s="35"/>
      <c r="E28" s="49"/>
    </row>
    <row r="29" ht="17.25" customHeight="1"/>
    <row r="30" spans="2:5" ht="15.75" customHeight="1">
      <c r="B30" s="67" t="s">
        <v>29</v>
      </c>
      <c r="C30" s="68"/>
      <c r="D30" s="68"/>
      <c r="E30" s="68">
        <f>SUM(E21:E29)</f>
        <v>0</v>
      </c>
    </row>
    <row r="31" spans="2:5" ht="17.25" customHeight="1">
      <c r="B31" s="69"/>
      <c r="C31" s="69"/>
      <c r="D31" s="69"/>
      <c r="E31" s="69"/>
    </row>
    <row r="32" spans="2:5" ht="16.5" customHeight="1">
      <c r="B32" s="70" t="s">
        <v>30</v>
      </c>
      <c r="C32" s="70"/>
      <c r="D32" s="70"/>
      <c r="E32" s="71">
        <f>ROUND(E30*0.21,1)</f>
        <v>0</v>
      </c>
    </row>
    <row r="33" spans="2:5" ht="23.25" customHeight="1">
      <c r="B33" s="70"/>
      <c r="C33" s="70"/>
      <c r="D33" s="70"/>
      <c r="E33" s="70"/>
    </row>
    <row r="34" spans="2:5" ht="35.25" customHeight="1">
      <c r="B34" s="70" t="s">
        <v>31</v>
      </c>
      <c r="C34" s="70"/>
      <c r="D34" s="70"/>
      <c r="E34" s="72">
        <f>ROUND(E30+E32,0)</f>
        <v>0</v>
      </c>
    </row>
  </sheetData>
  <sheetProtection/>
  <mergeCells count="1">
    <mergeCell ref="A5:B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showGridLines="0" workbookViewId="0" topLeftCell="A116">
      <selection activeCell="F143" sqref="F143"/>
    </sheetView>
  </sheetViews>
  <sheetFormatPr defaultColWidth="10.5" defaultRowHeight="12" customHeight="1"/>
  <cols>
    <col min="1" max="1" width="4.33203125" style="2" customWidth="1"/>
    <col min="2" max="2" width="11.66015625" style="3" customWidth="1"/>
    <col min="3" max="3" width="48.16015625" style="3" customWidth="1"/>
    <col min="4" max="4" width="4.33203125" style="3" customWidth="1"/>
    <col min="5" max="5" width="10.83203125" style="4" customWidth="1"/>
    <col min="6" max="6" width="12.66015625" style="5" customWidth="1"/>
    <col min="7" max="7" width="16.83203125" style="5" customWidth="1"/>
    <col min="8" max="8" width="10.5" style="62" customWidth="1"/>
    <col min="9" max="16384" width="10.5" style="1" customWidth="1"/>
  </cols>
  <sheetData>
    <row r="1" spans="1:8" s="6" customFormat="1" ht="19.5" customHeight="1">
      <c r="A1" s="53" t="s">
        <v>41</v>
      </c>
      <c r="B1" s="54"/>
      <c r="C1" s="54"/>
      <c r="D1" s="54"/>
      <c r="E1" s="54"/>
      <c r="F1" s="54"/>
      <c r="G1" s="54"/>
      <c r="H1" s="61"/>
    </row>
    <row r="2" spans="1:8" s="6" customFormat="1" ht="12.75" customHeight="1">
      <c r="A2" s="55" t="s">
        <v>80</v>
      </c>
      <c r="B2" s="56"/>
      <c r="C2" s="56"/>
      <c r="D2" s="56"/>
      <c r="E2" s="55" t="s">
        <v>24</v>
      </c>
      <c r="F2" s="54"/>
      <c r="G2" s="54"/>
      <c r="H2" s="61"/>
    </row>
    <row r="3" spans="1:8" s="6" customFormat="1" ht="12.75" customHeight="1">
      <c r="A3" s="55" t="s">
        <v>23</v>
      </c>
      <c r="B3" s="56"/>
      <c r="C3" s="56"/>
      <c r="D3" s="56"/>
      <c r="E3" s="55" t="s">
        <v>66</v>
      </c>
      <c r="F3" s="54"/>
      <c r="G3" s="54"/>
      <c r="H3" s="61"/>
    </row>
    <row r="4" spans="1:8" s="6" customFormat="1" ht="12.75" customHeight="1">
      <c r="A4" s="55"/>
      <c r="B4" s="55"/>
      <c r="C4" s="56"/>
      <c r="D4" s="56"/>
      <c r="E4" s="55" t="s">
        <v>40</v>
      </c>
      <c r="F4" s="54"/>
      <c r="G4" s="54"/>
      <c r="H4" s="61"/>
    </row>
    <row r="5" spans="1:8" s="6" customFormat="1" ht="12.75" customHeight="1">
      <c r="A5" s="151" t="s">
        <v>81</v>
      </c>
      <c r="B5" s="151"/>
      <c r="C5" s="151"/>
      <c r="D5" s="56"/>
      <c r="E5" s="54"/>
      <c r="F5" s="54"/>
      <c r="G5" s="55" t="s">
        <v>82</v>
      </c>
      <c r="H5" s="61"/>
    </row>
    <row r="6" spans="1:8" s="6" customFormat="1" ht="6" customHeight="1" thickBot="1">
      <c r="A6" s="54"/>
      <c r="B6" s="54"/>
      <c r="C6" s="54"/>
      <c r="D6" s="54"/>
      <c r="E6" s="54"/>
      <c r="F6" s="54"/>
      <c r="G6" s="54"/>
      <c r="H6" s="61"/>
    </row>
    <row r="7" spans="1:8" s="6" customFormat="1" ht="25.5" customHeight="1" thickBot="1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38</v>
      </c>
      <c r="G7" s="11" t="s">
        <v>39</v>
      </c>
      <c r="H7" s="51" t="s">
        <v>42</v>
      </c>
    </row>
    <row r="8" spans="1:8" s="6" customFormat="1" ht="12.75" customHeight="1" thickBot="1">
      <c r="A8" s="11" t="s">
        <v>10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73">
        <v>8</v>
      </c>
    </row>
    <row r="9" spans="1:8" s="6" customFormat="1" ht="21" customHeight="1">
      <c r="A9" s="77"/>
      <c r="B9" s="108" t="s">
        <v>46</v>
      </c>
      <c r="C9" s="108" t="s">
        <v>49</v>
      </c>
      <c r="D9" s="77"/>
      <c r="E9" s="77"/>
      <c r="F9" s="77"/>
      <c r="G9" s="77"/>
      <c r="H9" s="107"/>
    </row>
    <row r="10" spans="1:8" s="6" customFormat="1" ht="21" customHeight="1">
      <c r="A10" s="105"/>
      <c r="B10" s="109" t="s">
        <v>50</v>
      </c>
      <c r="C10" s="109" t="s">
        <v>51</v>
      </c>
      <c r="D10" s="109"/>
      <c r="E10" s="110"/>
      <c r="F10" s="111"/>
      <c r="G10" s="111">
        <f>SUM(G11:G32)</f>
        <v>0</v>
      </c>
      <c r="H10" s="106"/>
    </row>
    <row r="11" spans="1:8" s="6" customFormat="1" ht="36" customHeight="1">
      <c r="A11" s="91">
        <v>1</v>
      </c>
      <c r="B11" s="92">
        <v>122101101</v>
      </c>
      <c r="C11" s="80" t="s">
        <v>67</v>
      </c>
      <c r="D11" s="83" t="s">
        <v>18</v>
      </c>
      <c r="E11" s="84">
        <f>SUM(E12:E12)</f>
        <v>10.03</v>
      </c>
      <c r="F11" s="81">
        <v>0</v>
      </c>
      <c r="G11" s="82">
        <f>ROUND(E11*F11,1)</f>
        <v>0</v>
      </c>
      <c r="H11" s="87">
        <v>0</v>
      </c>
    </row>
    <row r="12" spans="1:8" s="6" customFormat="1" ht="13.5" customHeight="1">
      <c r="A12" s="95"/>
      <c r="B12" s="97"/>
      <c r="C12" s="90" t="s">
        <v>85</v>
      </c>
      <c r="D12" s="100"/>
      <c r="E12" s="86">
        <v>10.03</v>
      </c>
      <c r="F12" s="63"/>
      <c r="G12" s="63"/>
      <c r="H12" s="96"/>
    </row>
    <row r="13" spans="1:8" s="6" customFormat="1" ht="35.25" customHeight="1">
      <c r="A13" s="91">
        <v>2</v>
      </c>
      <c r="B13" s="92">
        <v>122201101</v>
      </c>
      <c r="C13" s="80" t="s">
        <v>52</v>
      </c>
      <c r="D13" s="83" t="s">
        <v>18</v>
      </c>
      <c r="E13" s="84">
        <f>SUM(E15:E15)</f>
        <v>24.07</v>
      </c>
      <c r="F13" s="81">
        <v>0</v>
      </c>
      <c r="G13" s="82">
        <f>ROUND(E13*F13,1)</f>
        <v>0</v>
      </c>
      <c r="H13" s="87">
        <v>0</v>
      </c>
    </row>
    <row r="14" spans="1:8" s="6" customFormat="1" ht="13.5" customHeight="1">
      <c r="A14" s="102"/>
      <c r="B14" s="97"/>
      <c r="C14" s="103" t="s">
        <v>65</v>
      </c>
      <c r="D14" s="58"/>
      <c r="E14" s="93"/>
      <c r="F14" s="63"/>
      <c r="G14" s="63"/>
      <c r="H14" s="96"/>
    </row>
    <row r="15" spans="1:8" s="6" customFormat="1" ht="13.5" customHeight="1">
      <c r="A15" s="95"/>
      <c r="B15" s="97"/>
      <c r="C15" s="99" t="s">
        <v>86</v>
      </c>
      <c r="D15" s="98"/>
      <c r="E15" s="101">
        <v>24.07</v>
      </c>
      <c r="F15" s="63"/>
      <c r="G15" s="63"/>
      <c r="H15" s="96"/>
    </row>
    <row r="16" spans="1:8" s="6" customFormat="1" ht="13.5" customHeight="1">
      <c r="A16" s="91">
        <v>3</v>
      </c>
      <c r="B16" s="92">
        <v>122201109</v>
      </c>
      <c r="C16" s="80" t="s">
        <v>53</v>
      </c>
      <c r="D16" s="83" t="s">
        <v>18</v>
      </c>
      <c r="E16" s="84">
        <f>SUM(E13)</f>
        <v>24.07</v>
      </c>
      <c r="F16" s="81">
        <v>0</v>
      </c>
      <c r="G16" s="82">
        <f>ROUND(E16*F16,1)</f>
        <v>0</v>
      </c>
      <c r="H16" s="87">
        <v>0</v>
      </c>
    </row>
    <row r="17" spans="1:8" s="6" customFormat="1" ht="13.5" customHeight="1">
      <c r="A17" s="102"/>
      <c r="B17" s="97"/>
      <c r="C17" s="103" t="s">
        <v>54</v>
      </c>
      <c r="D17" s="58"/>
      <c r="E17" s="93"/>
      <c r="F17" s="63"/>
      <c r="G17" s="63"/>
      <c r="H17" s="96"/>
    </row>
    <row r="18" spans="1:8" s="6" customFormat="1" ht="36.75" customHeight="1">
      <c r="A18" s="91">
        <v>4</v>
      </c>
      <c r="B18" s="92">
        <v>133202011</v>
      </c>
      <c r="C18" s="80" t="s">
        <v>68</v>
      </c>
      <c r="D18" s="83" t="s">
        <v>18</v>
      </c>
      <c r="E18" s="84">
        <f>SUM(E20:E20)</f>
        <v>1.98</v>
      </c>
      <c r="F18" s="81">
        <v>0</v>
      </c>
      <c r="G18" s="82">
        <f>ROUND(E18*F18,1)</f>
        <v>0</v>
      </c>
      <c r="H18" s="87">
        <v>0</v>
      </c>
    </row>
    <row r="19" spans="1:8" s="6" customFormat="1" ht="13.5" customHeight="1">
      <c r="A19" s="102"/>
      <c r="B19" s="97"/>
      <c r="C19" s="154" t="s">
        <v>87</v>
      </c>
      <c r="D19" s="153"/>
      <c r="E19" s="153"/>
      <c r="F19" s="153"/>
      <c r="G19" s="153"/>
      <c r="H19" s="96"/>
    </row>
    <row r="20" spans="1:8" s="6" customFormat="1" ht="13.5" customHeight="1">
      <c r="A20" s="95"/>
      <c r="B20" s="97"/>
      <c r="C20" s="99" t="s">
        <v>98</v>
      </c>
      <c r="D20" s="98"/>
      <c r="E20" s="101">
        <v>1.98</v>
      </c>
      <c r="F20" s="133"/>
      <c r="G20" s="133"/>
      <c r="H20" s="96"/>
    </row>
    <row r="21" spans="1:8" s="6" customFormat="1" ht="13.5" customHeight="1">
      <c r="A21" s="91">
        <v>5</v>
      </c>
      <c r="B21" s="92">
        <v>133202019</v>
      </c>
      <c r="C21" s="80" t="s">
        <v>53</v>
      </c>
      <c r="D21" s="83" t="s">
        <v>18</v>
      </c>
      <c r="E21" s="84">
        <f>SUM(E18)</f>
        <v>1.98</v>
      </c>
      <c r="F21" s="81">
        <v>0</v>
      </c>
      <c r="G21" s="82">
        <f>ROUND(E21*F21,1)</f>
        <v>0</v>
      </c>
      <c r="H21" s="87">
        <v>0</v>
      </c>
    </row>
    <row r="22" spans="1:8" s="6" customFormat="1" ht="13.5" customHeight="1">
      <c r="A22" s="102"/>
      <c r="B22" s="97"/>
      <c r="C22" s="133" t="s">
        <v>69</v>
      </c>
      <c r="D22" s="58"/>
      <c r="E22" s="93"/>
      <c r="F22" s="63"/>
      <c r="G22" s="63"/>
      <c r="H22" s="96"/>
    </row>
    <row r="23" spans="1:8" s="6" customFormat="1" ht="35.25" customHeight="1">
      <c r="A23" s="91">
        <v>6</v>
      </c>
      <c r="B23" s="92" t="s">
        <v>89</v>
      </c>
      <c r="C23" s="80" t="s">
        <v>90</v>
      </c>
      <c r="D23" s="83" t="s">
        <v>18</v>
      </c>
      <c r="E23" s="84">
        <f>SUM(E25:E26)</f>
        <v>26.05</v>
      </c>
      <c r="F23" s="81">
        <v>0</v>
      </c>
      <c r="G23" s="82">
        <f>ROUND(E23*F23,1)</f>
        <v>0</v>
      </c>
      <c r="H23" s="87">
        <v>0</v>
      </c>
    </row>
    <row r="24" spans="1:8" s="6" customFormat="1" ht="13.5" customHeight="1">
      <c r="A24" s="102"/>
      <c r="B24" s="97"/>
      <c r="C24" s="154" t="s">
        <v>91</v>
      </c>
      <c r="D24" s="153"/>
      <c r="E24" s="153"/>
      <c r="F24" s="153"/>
      <c r="G24" s="153"/>
      <c r="H24" s="96"/>
    </row>
    <row r="25" spans="1:8" s="6" customFormat="1" ht="13.5" customHeight="1">
      <c r="A25" s="95" t="s">
        <v>24</v>
      </c>
      <c r="B25" s="97"/>
      <c r="C25" s="90" t="s">
        <v>88</v>
      </c>
      <c r="D25" s="100"/>
      <c r="E25" s="86">
        <v>24.07</v>
      </c>
      <c r="F25" s="63"/>
      <c r="G25" s="63"/>
      <c r="H25" s="96"/>
    </row>
    <row r="26" spans="1:8" s="6" customFormat="1" ht="13.5" customHeight="1">
      <c r="A26" s="95"/>
      <c r="B26" s="97"/>
      <c r="C26" s="90" t="s">
        <v>99</v>
      </c>
      <c r="D26" s="100"/>
      <c r="E26" s="86">
        <v>1.98</v>
      </c>
      <c r="F26" s="63"/>
      <c r="G26" s="63"/>
      <c r="H26" s="96"/>
    </row>
    <row r="27" spans="1:8" s="6" customFormat="1" ht="25.5" customHeight="1">
      <c r="A27" s="91">
        <v>7</v>
      </c>
      <c r="B27" s="92">
        <v>171201101</v>
      </c>
      <c r="C27" s="80" t="s">
        <v>75</v>
      </c>
      <c r="D27" s="83" t="s">
        <v>18</v>
      </c>
      <c r="E27" s="84">
        <f>SUM(E29:E30)</f>
        <v>26.05</v>
      </c>
      <c r="F27" s="81">
        <v>0</v>
      </c>
      <c r="G27" s="82">
        <f>ROUND(E27*F27,1)</f>
        <v>0</v>
      </c>
      <c r="H27" s="87">
        <v>0</v>
      </c>
    </row>
    <row r="28" spans="1:8" s="6" customFormat="1" ht="13.5" customHeight="1">
      <c r="A28" s="102"/>
      <c r="B28" s="97"/>
      <c r="C28" s="154" t="s">
        <v>76</v>
      </c>
      <c r="D28" s="153"/>
      <c r="E28" s="153"/>
      <c r="F28" s="153"/>
      <c r="G28" s="153"/>
      <c r="H28" s="96"/>
    </row>
    <row r="29" spans="1:8" s="6" customFormat="1" ht="13.5" customHeight="1">
      <c r="A29" s="95" t="s">
        <v>24</v>
      </c>
      <c r="B29" s="97"/>
      <c r="C29" s="90" t="s">
        <v>88</v>
      </c>
      <c r="D29" s="100"/>
      <c r="E29" s="86">
        <v>24.07</v>
      </c>
      <c r="F29" s="63"/>
      <c r="G29" s="63"/>
      <c r="H29" s="96"/>
    </row>
    <row r="30" spans="1:8" s="6" customFormat="1" ht="13.5" customHeight="1">
      <c r="A30" s="95"/>
      <c r="B30" s="97"/>
      <c r="C30" s="90" t="s">
        <v>99</v>
      </c>
      <c r="D30" s="100"/>
      <c r="E30" s="86">
        <v>1.98</v>
      </c>
      <c r="F30" s="63"/>
      <c r="G30" s="63"/>
      <c r="H30" s="96"/>
    </row>
    <row r="31" spans="1:8" s="6" customFormat="1" ht="24.75" customHeight="1">
      <c r="A31" s="91">
        <v>8</v>
      </c>
      <c r="B31" s="92">
        <v>181951102</v>
      </c>
      <c r="C31" s="80" t="s">
        <v>55</v>
      </c>
      <c r="D31" s="83" t="s">
        <v>19</v>
      </c>
      <c r="E31" s="84">
        <f>SUM(E32:E32)</f>
        <v>109.279</v>
      </c>
      <c r="F31" s="81">
        <v>0</v>
      </c>
      <c r="G31" s="82">
        <f>ROUND(E31*F31,1)</f>
        <v>0</v>
      </c>
      <c r="H31" s="87">
        <v>0</v>
      </c>
    </row>
    <row r="32" spans="1:8" s="6" customFormat="1" ht="13.5" customHeight="1">
      <c r="A32" s="95"/>
      <c r="B32" s="97"/>
      <c r="C32" s="90" t="s">
        <v>92</v>
      </c>
      <c r="D32" s="100"/>
      <c r="E32" s="86">
        <v>109.279</v>
      </c>
      <c r="F32" s="63"/>
      <c r="G32" s="63"/>
      <c r="H32" s="96"/>
    </row>
    <row r="33" spans="1:8" s="6" customFormat="1" ht="24.75" customHeight="1">
      <c r="A33" s="91">
        <v>9</v>
      </c>
      <c r="B33" s="92">
        <v>181301101</v>
      </c>
      <c r="C33" s="80" t="s">
        <v>77</v>
      </c>
      <c r="D33" s="83" t="s">
        <v>19</v>
      </c>
      <c r="E33" s="84">
        <f>SUM(E34)</f>
        <v>42.3</v>
      </c>
      <c r="F33" s="81">
        <v>0</v>
      </c>
      <c r="G33" s="82">
        <f>ROUND(E33*F33,1)</f>
        <v>0</v>
      </c>
      <c r="H33" s="87">
        <v>0</v>
      </c>
    </row>
    <row r="34" spans="1:8" s="6" customFormat="1" ht="13.5" customHeight="1">
      <c r="A34" s="95"/>
      <c r="B34" s="97"/>
      <c r="C34" s="90" t="s">
        <v>93</v>
      </c>
      <c r="D34" s="100"/>
      <c r="E34" s="86">
        <v>42.3</v>
      </c>
      <c r="F34" s="63"/>
      <c r="G34" s="63"/>
      <c r="H34" s="96"/>
    </row>
    <row r="35" spans="1:8" s="6" customFormat="1" ht="24.75" customHeight="1">
      <c r="A35" s="91">
        <v>10</v>
      </c>
      <c r="B35" s="92">
        <v>181411131</v>
      </c>
      <c r="C35" s="80" t="s">
        <v>78</v>
      </c>
      <c r="D35" s="83" t="s">
        <v>19</v>
      </c>
      <c r="E35" s="84">
        <f>SUM(E36)</f>
        <v>42.3</v>
      </c>
      <c r="F35" s="81">
        <v>0</v>
      </c>
      <c r="G35" s="82">
        <f>ROUND(E35*F35,1)</f>
        <v>0</v>
      </c>
      <c r="H35" s="87">
        <v>0</v>
      </c>
    </row>
    <row r="36" spans="1:8" s="6" customFormat="1" ht="13.5" customHeight="1">
      <c r="A36" s="95"/>
      <c r="B36" s="97"/>
      <c r="C36" s="90" t="s">
        <v>93</v>
      </c>
      <c r="D36" s="100"/>
      <c r="E36" s="86">
        <v>42.3</v>
      </c>
      <c r="F36" s="63"/>
      <c r="G36" s="63"/>
      <c r="H36" s="96"/>
    </row>
    <row r="37" spans="1:8" s="6" customFormat="1" ht="13.5" customHeight="1">
      <c r="A37" s="91">
        <v>11</v>
      </c>
      <c r="B37" s="92" t="s">
        <v>25</v>
      </c>
      <c r="C37" s="80" t="s">
        <v>79</v>
      </c>
      <c r="D37" s="83" t="s">
        <v>73</v>
      </c>
      <c r="E37" s="84">
        <f>SUM(E38)</f>
        <v>1.7</v>
      </c>
      <c r="F37" s="81">
        <v>0</v>
      </c>
      <c r="G37" s="82">
        <f>ROUND(E37*F37,1)</f>
        <v>0</v>
      </c>
      <c r="H37" s="87">
        <v>0</v>
      </c>
    </row>
    <row r="38" spans="1:8" s="6" customFormat="1" ht="13.5" customHeight="1">
      <c r="A38" s="141"/>
      <c r="B38" s="142"/>
      <c r="C38" s="143" t="s">
        <v>94</v>
      </c>
      <c r="D38" s="144"/>
      <c r="E38" s="145">
        <v>1.7</v>
      </c>
      <c r="F38" s="94"/>
      <c r="G38" s="94"/>
      <c r="H38" s="146"/>
    </row>
    <row r="39" spans="1:8" s="6" customFormat="1" ht="21" customHeight="1">
      <c r="A39" s="115"/>
      <c r="B39" s="109" t="s">
        <v>56</v>
      </c>
      <c r="C39" s="109" t="s">
        <v>72</v>
      </c>
      <c r="D39" s="109"/>
      <c r="E39" s="110"/>
      <c r="F39" s="111"/>
      <c r="G39" s="111">
        <f>SUM(G40:G56)</f>
        <v>0</v>
      </c>
      <c r="H39" s="116"/>
    </row>
    <row r="40" spans="1:8" s="6" customFormat="1" ht="24" customHeight="1">
      <c r="A40" s="91">
        <v>12</v>
      </c>
      <c r="B40" s="92">
        <v>275313611</v>
      </c>
      <c r="C40" s="80" t="s">
        <v>95</v>
      </c>
      <c r="D40" s="83" t="s">
        <v>18</v>
      </c>
      <c r="E40" s="84">
        <f>SUM(E42:E42)</f>
        <v>2.73</v>
      </c>
      <c r="F40" s="81">
        <v>0</v>
      </c>
      <c r="G40" s="81">
        <f>ROUND(E40*F40,1)</f>
        <v>0</v>
      </c>
      <c r="H40" s="87">
        <v>6.16</v>
      </c>
    </row>
    <row r="41" spans="1:8" s="6" customFormat="1" ht="13.5" customHeight="1">
      <c r="A41" s="79"/>
      <c r="B41" s="32"/>
      <c r="C41" s="88" t="s">
        <v>96</v>
      </c>
      <c r="D41" s="117"/>
      <c r="E41" s="85" t="s">
        <v>24</v>
      </c>
      <c r="F41" s="57"/>
      <c r="G41" s="57"/>
      <c r="H41" s="78"/>
    </row>
    <row r="42" spans="1:8" s="6" customFormat="1" ht="13.5" customHeight="1">
      <c r="A42" s="79"/>
      <c r="B42" s="32"/>
      <c r="C42" s="135" t="s">
        <v>97</v>
      </c>
      <c r="D42" s="119"/>
      <c r="E42" s="120">
        <v>2.73</v>
      </c>
      <c r="F42" s="57"/>
      <c r="G42" s="57"/>
      <c r="H42" s="78"/>
    </row>
    <row r="43" spans="1:8" s="6" customFormat="1" ht="13.5" customHeight="1">
      <c r="A43" s="91">
        <v>13</v>
      </c>
      <c r="B43" s="92">
        <v>274351215</v>
      </c>
      <c r="C43" s="80" t="s">
        <v>57</v>
      </c>
      <c r="D43" s="83" t="s">
        <v>19</v>
      </c>
      <c r="E43" s="84">
        <f>SUM(E45)</f>
        <v>6</v>
      </c>
      <c r="F43" s="81">
        <v>0</v>
      </c>
      <c r="G43" s="81">
        <f>ROUND(E43*F43,1)</f>
        <v>0</v>
      </c>
      <c r="H43" s="87">
        <v>0.006</v>
      </c>
    </row>
    <row r="44" spans="1:8" s="6" customFormat="1" ht="13.5" customHeight="1">
      <c r="A44" s="79"/>
      <c r="B44" s="32"/>
      <c r="C44" s="134" t="s">
        <v>71</v>
      </c>
      <c r="D44" s="117"/>
      <c r="E44" s="85" t="s">
        <v>24</v>
      </c>
      <c r="F44" s="57"/>
      <c r="G44" s="57"/>
      <c r="H44" s="78"/>
    </row>
    <row r="45" spans="1:8" s="6" customFormat="1" ht="13.5" customHeight="1">
      <c r="A45" s="79"/>
      <c r="B45" s="32"/>
      <c r="C45" s="135" t="s">
        <v>100</v>
      </c>
      <c r="D45" s="119"/>
      <c r="E45" s="120">
        <v>6</v>
      </c>
      <c r="F45" s="57"/>
      <c r="G45" s="57"/>
      <c r="H45" s="78"/>
    </row>
    <row r="46" spans="1:8" s="6" customFormat="1" ht="13.5" customHeight="1">
      <c r="A46" s="91">
        <v>14</v>
      </c>
      <c r="B46" s="92">
        <v>275351215</v>
      </c>
      <c r="C46" s="80" t="s">
        <v>58</v>
      </c>
      <c r="D46" s="83" t="s">
        <v>19</v>
      </c>
      <c r="E46" s="84">
        <f>SUM(E48)</f>
        <v>6</v>
      </c>
      <c r="F46" s="81">
        <v>0</v>
      </c>
      <c r="G46" s="81">
        <f>ROUND(E46*F46,1)</f>
        <v>0</v>
      </c>
      <c r="H46" s="87">
        <v>0</v>
      </c>
    </row>
    <row r="47" spans="1:8" s="6" customFormat="1" ht="13.5" customHeight="1">
      <c r="A47" s="79"/>
      <c r="B47" s="32"/>
      <c r="C47" s="134" t="s">
        <v>71</v>
      </c>
      <c r="D47" s="117"/>
      <c r="E47" s="85" t="s">
        <v>24</v>
      </c>
      <c r="F47" s="57"/>
      <c r="G47" s="57"/>
      <c r="H47" s="78"/>
    </row>
    <row r="48" spans="1:8" s="6" customFormat="1" ht="13.5" customHeight="1">
      <c r="A48" s="79"/>
      <c r="B48" s="32"/>
      <c r="C48" s="135" t="s">
        <v>100</v>
      </c>
      <c r="D48" s="119"/>
      <c r="E48" s="120">
        <v>6</v>
      </c>
      <c r="F48" s="57"/>
      <c r="G48" s="57"/>
      <c r="H48" s="78"/>
    </row>
    <row r="49" spans="1:8" s="6" customFormat="1" ht="24" customHeight="1">
      <c r="A49" s="91">
        <v>15</v>
      </c>
      <c r="B49" s="92">
        <v>953943113</v>
      </c>
      <c r="C49" s="80" t="s">
        <v>70</v>
      </c>
      <c r="D49" s="83" t="s">
        <v>4</v>
      </c>
      <c r="E49" s="84">
        <f>SUM(E51)</f>
        <v>12</v>
      </c>
      <c r="F49" s="81">
        <v>0</v>
      </c>
      <c r="G49" s="81">
        <f>ROUND(E49*F49,1)</f>
        <v>0</v>
      </c>
      <c r="H49" s="87">
        <v>0.281</v>
      </c>
    </row>
    <row r="50" spans="1:8" s="6" customFormat="1" ht="25.5" customHeight="1">
      <c r="A50" s="79"/>
      <c r="B50" s="32"/>
      <c r="C50" s="148" t="s">
        <v>102</v>
      </c>
      <c r="D50" s="117"/>
      <c r="E50" s="85" t="s">
        <v>24</v>
      </c>
      <c r="F50" s="57"/>
      <c r="G50" s="57"/>
      <c r="H50" s="78"/>
    </row>
    <row r="51" spans="1:8" s="6" customFormat="1" ht="13.5" customHeight="1">
      <c r="A51" s="79"/>
      <c r="B51" s="32"/>
      <c r="C51" s="118" t="s">
        <v>101</v>
      </c>
      <c r="D51" s="119"/>
      <c r="E51" s="120">
        <v>12</v>
      </c>
      <c r="F51" s="57"/>
      <c r="G51" s="57"/>
      <c r="H51" s="78"/>
    </row>
    <row r="52" spans="1:8" s="6" customFormat="1" ht="24.75" customHeight="1">
      <c r="A52" s="91">
        <v>16</v>
      </c>
      <c r="B52" s="92" t="s">
        <v>25</v>
      </c>
      <c r="C52" s="80" t="s">
        <v>104</v>
      </c>
      <c r="D52" s="83" t="s">
        <v>4</v>
      </c>
      <c r="E52" s="84">
        <f>SUM(E54)</f>
        <v>12</v>
      </c>
      <c r="F52" s="81">
        <v>0</v>
      </c>
      <c r="G52" s="81">
        <f>ROUND(E52*F52,1)</f>
        <v>0</v>
      </c>
      <c r="H52" s="87" t="s">
        <v>24</v>
      </c>
    </row>
    <row r="53" spans="1:8" s="6" customFormat="1" ht="13.5" customHeight="1">
      <c r="A53" s="79"/>
      <c r="B53" s="32"/>
      <c r="C53" s="136" t="s">
        <v>103</v>
      </c>
      <c r="D53" s="117"/>
      <c r="E53" s="85" t="s">
        <v>24</v>
      </c>
      <c r="F53" s="57"/>
      <c r="G53" s="57"/>
      <c r="H53" s="78"/>
    </row>
    <row r="54" spans="1:8" s="6" customFormat="1" ht="13.5" customHeight="1">
      <c r="A54" s="121"/>
      <c r="B54" s="33"/>
      <c r="C54" s="130" t="s">
        <v>101</v>
      </c>
      <c r="D54" s="122"/>
      <c r="E54" s="114">
        <v>12</v>
      </c>
      <c r="F54" s="89"/>
      <c r="G54" s="89"/>
      <c r="H54" s="112"/>
    </row>
    <row r="55" spans="1:8" s="6" customFormat="1" ht="13.5" customHeight="1">
      <c r="A55" s="91">
        <v>17</v>
      </c>
      <c r="B55" s="92">
        <v>998012021</v>
      </c>
      <c r="C55" s="80" t="s">
        <v>110</v>
      </c>
      <c r="D55" s="83" t="s">
        <v>4</v>
      </c>
      <c r="E55" s="84">
        <f>SUM(E56)</f>
        <v>6.45</v>
      </c>
      <c r="F55" s="81">
        <v>0</v>
      </c>
      <c r="G55" s="81">
        <f>ROUND(E55*F55,1)</f>
        <v>0</v>
      </c>
      <c r="H55" s="87" t="s">
        <v>24</v>
      </c>
    </row>
    <row r="56" spans="1:8" s="6" customFormat="1" ht="13.5" customHeight="1">
      <c r="A56" s="121"/>
      <c r="B56" s="33"/>
      <c r="C56" s="140">
        <f>SUM(H40:H54)</f>
        <v>6.447</v>
      </c>
      <c r="D56" s="122"/>
      <c r="E56" s="114">
        <v>6.45</v>
      </c>
      <c r="F56" s="89"/>
      <c r="G56" s="89"/>
      <c r="H56" s="112"/>
    </row>
    <row r="57" spans="1:8" s="6" customFormat="1" ht="21" customHeight="1">
      <c r="A57" s="115"/>
      <c r="B57" s="109" t="s">
        <v>59</v>
      </c>
      <c r="C57" s="109" t="s">
        <v>60</v>
      </c>
      <c r="D57" s="109"/>
      <c r="E57" s="110"/>
      <c r="F57" s="111"/>
      <c r="G57" s="111">
        <f>SUM(G58:G82)</f>
        <v>0</v>
      </c>
      <c r="H57" s="116"/>
    </row>
    <row r="58" spans="1:8" s="6" customFormat="1" ht="24.75" customHeight="1">
      <c r="A58" s="91">
        <v>18</v>
      </c>
      <c r="B58" s="92">
        <v>564871111</v>
      </c>
      <c r="C58" s="80" t="s">
        <v>105</v>
      </c>
      <c r="D58" s="83" t="s">
        <v>19</v>
      </c>
      <c r="E58" s="84">
        <f>SUM(E60)</f>
        <v>108</v>
      </c>
      <c r="F58" s="81">
        <v>0</v>
      </c>
      <c r="G58" s="81">
        <f>ROUND(E58*F58,1)</f>
        <v>0</v>
      </c>
      <c r="H58" s="87">
        <v>51.041</v>
      </c>
    </row>
    <row r="59" spans="1:8" s="6" customFormat="1" ht="13.5" customHeight="1">
      <c r="A59" s="79"/>
      <c r="B59" s="32"/>
      <c r="C59" s="155" t="s">
        <v>106</v>
      </c>
      <c r="D59" s="156"/>
      <c r="E59" s="156"/>
      <c r="F59" s="57"/>
      <c r="G59" s="57"/>
      <c r="H59" s="78"/>
    </row>
    <row r="60" spans="1:8" s="6" customFormat="1" ht="13.5" customHeight="1">
      <c r="A60" s="79"/>
      <c r="B60" s="32"/>
      <c r="C60" s="129" t="s">
        <v>107</v>
      </c>
      <c r="D60" s="119"/>
      <c r="E60" s="120">
        <v>108</v>
      </c>
      <c r="F60" s="57"/>
      <c r="G60" s="57"/>
      <c r="H60" s="78"/>
    </row>
    <row r="61" spans="1:8" s="6" customFormat="1" ht="58.5" customHeight="1">
      <c r="A61" s="91">
        <v>19</v>
      </c>
      <c r="B61" s="92">
        <v>596211112</v>
      </c>
      <c r="C61" s="80" t="s">
        <v>74</v>
      </c>
      <c r="D61" s="83" t="s">
        <v>19</v>
      </c>
      <c r="E61" s="84">
        <f>SUM(E63)</f>
        <v>108</v>
      </c>
      <c r="F61" s="81">
        <v>0</v>
      </c>
      <c r="G61" s="81">
        <f>ROUND(E61*F61,1)</f>
        <v>0</v>
      </c>
      <c r="H61" s="87">
        <v>9.099</v>
      </c>
    </row>
    <row r="62" spans="1:8" s="6" customFormat="1" ht="13.5" customHeight="1">
      <c r="A62" s="79"/>
      <c r="B62" s="32"/>
      <c r="C62" s="152" t="s">
        <v>108</v>
      </c>
      <c r="D62" s="153"/>
      <c r="E62" s="153"/>
      <c r="F62" s="153"/>
      <c r="G62" s="153"/>
      <c r="H62" s="124"/>
    </row>
    <row r="63" spans="1:8" s="6" customFormat="1" ht="13.5" customHeight="1">
      <c r="A63" s="79"/>
      <c r="B63" s="32"/>
      <c r="C63" s="129" t="s">
        <v>107</v>
      </c>
      <c r="D63" s="119"/>
      <c r="E63" s="120">
        <v>108</v>
      </c>
      <c r="F63" s="128"/>
      <c r="G63" s="128"/>
      <c r="H63" s="124"/>
    </row>
    <row r="64" spans="1:8" s="6" customFormat="1" ht="24.75" customHeight="1">
      <c r="A64" s="91">
        <v>20</v>
      </c>
      <c r="B64" s="92" t="s">
        <v>25</v>
      </c>
      <c r="C64" s="80" t="s">
        <v>61</v>
      </c>
      <c r="D64" s="83" t="s">
        <v>19</v>
      </c>
      <c r="E64" s="84">
        <f>SUM(E65)</f>
        <v>111.24</v>
      </c>
      <c r="F64" s="81">
        <v>0</v>
      </c>
      <c r="G64" s="81">
        <f>ROUND(E64*F64,1)</f>
        <v>0</v>
      </c>
      <c r="H64" s="87">
        <v>15.351</v>
      </c>
    </row>
    <row r="65" spans="1:8" s="6" customFormat="1" ht="13.5" customHeight="1">
      <c r="A65" s="79"/>
      <c r="B65" s="32"/>
      <c r="C65" s="118" t="s">
        <v>109</v>
      </c>
      <c r="D65" s="119"/>
      <c r="E65" s="120">
        <v>111.24</v>
      </c>
      <c r="F65" s="57"/>
      <c r="G65" s="57"/>
      <c r="H65" s="78"/>
    </row>
    <row r="66" spans="1:8" s="6" customFormat="1" ht="48" customHeight="1">
      <c r="A66" s="91">
        <v>21</v>
      </c>
      <c r="B66" s="92">
        <v>916231213</v>
      </c>
      <c r="C66" s="80" t="s">
        <v>62</v>
      </c>
      <c r="D66" s="83" t="s">
        <v>21</v>
      </c>
      <c r="E66" s="84">
        <f>SUM(E68)</f>
        <v>25.57</v>
      </c>
      <c r="F66" s="81">
        <v>0</v>
      </c>
      <c r="G66" s="81">
        <f>ROUND(E66*F66,1)</f>
        <v>0</v>
      </c>
      <c r="H66" s="87">
        <v>3.311</v>
      </c>
    </row>
    <row r="67" spans="1:8" s="6" customFormat="1" ht="13.5" customHeight="1">
      <c r="A67" s="79"/>
      <c r="B67" s="32"/>
      <c r="C67" s="152" t="s">
        <v>111</v>
      </c>
      <c r="D67" s="153"/>
      <c r="E67" s="153"/>
      <c r="F67" s="153"/>
      <c r="G67" s="153"/>
      <c r="H67" s="124"/>
    </row>
    <row r="68" spans="1:8" s="6" customFormat="1" ht="13.5" customHeight="1">
      <c r="A68" s="79"/>
      <c r="B68" s="32"/>
      <c r="C68" s="118" t="s">
        <v>112</v>
      </c>
      <c r="D68" s="119"/>
      <c r="E68" s="120">
        <v>25.57</v>
      </c>
      <c r="F68" s="57"/>
      <c r="G68" s="57"/>
      <c r="H68" s="78"/>
    </row>
    <row r="69" spans="1:8" s="6" customFormat="1" ht="24.75" customHeight="1">
      <c r="A69" s="91">
        <v>22</v>
      </c>
      <c r="B69" s="92" t="s">
        <v>25</v>
      </c>
      <c r="C69" s="80" t="s">
        <v>63</v>
      </c>
      <c r="D69" s="83" t="s">
        <v>44</v>
      </c>
      <c r="E69" s="84">
        <f>SUM(E70)</f>
        <v>26.34</v>
      </c>
      <c r="F69" s="81">
        <v>0</v>
      </c>
      <c r="G69" s="81">
        <f>ROUND(E69*F69,1)</f>
        <v>0</v>
      </c>
      <c r="H69" s="87">
        <v>1.185</v>
      </c>
    </row>
    <row r="70" spans="1:8" s="6" customFormat="1" ht="13.5" customHeight="1">
      <c r="A70" s="121"/>
      <c r="B70" s="33"/>
      <c r="C70" s="130" t="s">
        <v>113</v>
      </c>
      <c r="D70" s="122"/>
      <c r="E70" s="114">
        <v>26.34</v>
      </c>
      <c r="F70" s="89"/>
      <c r="G70" s="89"/>
      <c r="H70" s="112"/>
    </row>
    <row r="71" spans="1:8" s="6" customFormat="1" ht="24.75" customHeight="1">
      <c r="A71" s="91">
        <v>23</v>
      </c>
      <c r="B71" s="92">
        <v>113107142</v>
      </c>
      <c r="C71" s="80" t="s">
        <v>114</v>
      </c>
      <c r="D71" s="83" t="s">
        <v>44</v>
      </c>
      <c r="E71" s="84">
        <f>SUM(E72)</f>
        <v>2</v>
      </c>
      <c r="F71" s="81">
        <v>0</v>
      </c>
      <c r="G71" s="81">
        <f>ROUND(E71*F71,1)</f>
        <v>0</v>
      </c>
      <c r="H71" s="87">
        <v>0.44</v>
      </c>
    </row>
    <row r="72" spans="1:8" s="6" customFormat="1" ht="13.5" customHeight="1">
      <c r="A72" s="121"/>
      <c r="B72" s="33"/>
      <c r="C72" s="113" t="s">
        <v>115</v>
      </c>
      <c r="D72" s="122"/>
      <c r="E72" s="114">
        <v>2</v>
      </c>
      <c r="F72" s="89"/>
      <c r="G72" s="89"/>
      <c r="H72" s="112"/>
    </row>
    <row r="73" spans="1:8" s="6" customFormat="1" ht="13.5" customHeight="1">
      <c r="A73" s="91">
        <v>24</v>
      </c>
      <c r="B73" s="92">
        <v>919735112</v>
      </c>
      <c r="C73" s="80" t="s">
        <v>116</v>
      </c>
      <c r="D73" s="83" t="s">
        <v>19</v>
      </c>
      <c r="E73" s="84">
        <f>SUM(E74)</f>
        <v>4</v>
      </c>
      <c r="F73" s="81">
        <v>0</v>
      </c>
      <c r="G73" s="81">
        <f>ROUND(E73*F73,1)</f>
        <v>0</v>
      </c>
      <c r="H73" s="87">
        <v>0</v>
      </c>
    </row>
    <row r="74" spans="1:8" s="6" customFormat="1" ht="13.5" customHeight="1">
      <c r="A74" s="79"/>
      <c r="B74" s="32"/>
      <c r="C74" s="135" t="s">
        <v>117</v>
      </c>
      <c r="D74" s="119"/>
      <c r="E74" s="120">
        <v>4</v>
      </c>
      <c r="F74" s="57"/>
      <c r="G74" s="57"/>
      <c r="H74" s="78"/>
    </row>
    <row r="75" spans="1:8" s="6" customFormat="1" ht="24.75" customHeight="1">
      <c r="A75" s="91">
        <v>25</v>
      </c>
      <c r="B75" s="92">
        <v>997221561</v>
      </c>
      <c r="C75" s="80" t="s">
        <v>118</v>
      </c>
      <c r="D75" s="83" t="s">
        <v>19</v>
      </c>
      <c r="E75" s="84">
        <f>SUM(E77)</f>
        <v>0.44</v>
      </c>
      <c r="F75" s="81">
        <v>0</v>
      </c>
      <c r="G75" s="81">
        <f>ROUND(E75*F75,1)</f>
        <v>0</v>
      </c>
      <c r="H75" s="87" t="s">
        <v>24</v>
      </c>
    </row>
    <row r="76" spans="1:8" s="6" customFormat="1" ht="13.5" customHeight="1">
      <c r="A76" s="79"/>
      <c r="B76" s="32"/>
      <c r="C76" s="155" t="s">
        <v>119</v>
      </c>
      <c r="D76" s="156"/>
      <c r="E76" s="156"/>
      <c r="F76" s="57"/>
      <c r="G76" s="57"/>
      <c r="H76" s="78"/>
    </row>
    <row r="77" spans="1:8" s="6" customFormat="1" ht="13.5" customHeight="1">
      <c r="A77" s="79"/>
      <c r="B77" s="32"/>
      <c r="C77" s="139">
        <f>SUM(H71:H74)</f>
        <v>0.44</v>
      </c>
      <c r="D77" s="119"/>
      <c r="E77" s="120">
        <v>0.44</v>
      </c>
      <c r="F77" s="57"/>
      <c r="G77" s="57"/>
      <c r="H77" s="78"/>
    </row>
    <row r="78" spans="1:8" s="6" customFormat="1" ht="13.5" customHeight="1">
      <c r="A78" s="91">
        <v>26</v>
      </c>
      <c r="B78" s="92">
        <v>997221569</v>
      </c>
      <c r="C78" s="80" t="s">
        <v>120</v>
      </c>
      <c r="D78" s="83" t="s">
        <v>19</v>
      </c>
      <c r="E78" s="84">
        <f>SUM(E80)</f>
        <v>4.4</v>
      </c>
      <c r="F78" s="81">
        <v>0</v>
      </c>
      <c r="G78" s="81">
        <f>ROUND(E78*F78,1)</f>
        <v>0</v>
      </c>
      <c r="H78" s="87" t="s">
        <v>24</v>
      </c>
    </row>
    <row r="79" spans="1:8" s="6" customFormat="1" ht="13.5" customHeight="1">
      <c r="A79" s="79"/>
      <c r="B79" s="32"/>
      <c r="C79" s="155" t="s">
        <v>121</v>
      </c>
      <c r="D79" s="156"/>
      <c r="E79" s="156"/>
      <c r="F79" s="57"/>
      <c r="G79" s="57"/>
      <c r="H79" s="78"/>
    </row>
    <row r="80" spans="1:8" s="6" customFormat="1" ht="13.5" customHeight="1">
      <c r="A80" s="79"/>
      <c r="B80" s="32"/>
      <c r="C80" s="135" t="s">
        <v>122</v>
      </c>
      <c r="D80" s="119"/>
      <c r="E80" s="120">
        <v>4.4</v>
      </c>
      <c r="F80" s="57"/>
      <c r="G80" s="57"/>
      <c r="H80" s="78"/>
    </row>
    <row r="81" spans="1:8" s="6" customFormat="1" ht="12.75" customHeight="1">
      <c r="A81" s="91">
        <v>27</v>
      </c>
      <c r="B81" s="92">
        <v>998223011</v>
      </c>
      <c r="C81" s="80" t="s">
        <v>123</v>
      </c>
      <c r="D81" s="83" t="s">
        <v>20</v>
      </c>
      <c r="E81" s="84">
        <f>SUM(E82)</f>
        <v>79.99</v>
      </c>
      <c r="F81" s="81">
        <v>0</v>
      </c>
      <c r="G81" s="81">
        <f>ROUND(E81*F81,1)</f>
        <v>0</v>
      </c>
      <c r="H81" s="87" t="s">
        <v>24</v>
      </c>
    </row>
    <row r="82" spans="1:8" s="6" customFormat="1" ht="13.5" customHeight="1">
      <c r="A82" s="121"/>
      <c r="B82" s="33"/>
      <c r="C82" s="140">
        <f>SUM(H58:H70)</f>
        <v>79.987</v>
      </c>
      <c r="D82" s="122"/>
      <c r="E82" s="114">
        <v>79.99</v>
      </c>
      <c r="F82" s="89"/>
      <c r="G82" s="89"/>
      <c r="H82" s="112"/>
    </row>
    <row r="83" spans="1:8" s="6" customFormat="1" ht="15" customHeight="1">
      <c r="A83" s="12"/>
      <c r="B83" s="13" t="s">
        <v>24</v>
      </c>
      <c r="C83" s="13" t="s">
        <v>24</v>
      </c>
      <c r="D83" s="13" t="s">
        <v>45</v>
      </c>
      <c r="E83" s="14"/>
      <c r="F83" s="15"/>
      <c r="G83" s="15" t="s">
        <v>24</v>
      </c>
      <c r="H83" s="52"/>
    </row>
    <row r="84" spans="1:8" s="6" customFormat="1" ht="21" customHeight="1">
      <c r="A84" s="12"/>
      <c r="B84" s="126" t="s">
        <v>47</v>
      </c>
      <c r="C84" s="126" t="s">
        <v>64</v>
      </c>
      <c r="D84" s="13"/>
      <c r="E84" s="14"/>
      <c r="F84" s="15"/>
      <c r="G84" s="15"/>
      <c r="H84" s="52"/>
    </row>
    <row r="85" spans="1:8" s="6" customFormat="1" ht="21" customHeight="1">
      <c r="A85" s="115"/>
      <c r="B85" s="109" t="s">
        <v>124</v>
      </c>
      <c r="C85" s="109" t="s">
        <v>125</v>
      </c>
      <c r="D85" s="109"/>
      <c r="E85" s="110"/>
      <c r="F85" s="111"/>
      <c r="G85" s="111">
        <f>SUM(G86:G115)</f>
        <v>0</v>
      </c>
      <c r="H85" s="125"/>
    </row>
    <row r="86" spans="1:8" s="6" customFormat="1" ht="13.5" customHeight="1">
      <c r="A86" s="91">
        <v>28</v>
      </c>
      <c r="B86" s="92">
        <v>762081150</v>
      </c>
      <c r="C86" s="80" t="s">
        <v>128</v>
      </c>
      <c r="D86" s="83" t="s">
        <v>18</v>
      </c>
      <c r="E86" s="84">
        <f>SUM(E87:E87)</f>
        <v>3.95</v>
      </c>
      <c r="F86" s="81">
        <v>0</v>
      </c>
      <c r="G86" s="81">
        <f>ROUND(E86*F86,1)</f>
        <v>0</v>
      </c>
      <c r="H86" s="87">
        <v>0</v>
      </c>
    </row>
    <row r="87" spans="1:8" s="6" customFormat="1" ht="13.5" customHeight="1">
      <c r="A87" s="79"/>
      <c r="B87" s="32"/>
      <c r="C87" s="118" t="s">
        <v>134</v>
      </c>
      <c r="D87" s="119"/>
      <c r="E87" s="120">
        <v>3.95</v>
      </c>
      <c r="F87" s="104"/>
      <c r="G87" s="104"/>
      <c r="H87" s="124"/>
    </row>
    <row r="88" spans="1:8" s="6" customFormat="1" ht="13.5" customHeight="1">
      <c r="A88" s="91">
        <v>29</v>
      </c>
      <c r="B88" s="92">
        <v>762082220</v>
      </c>
      <c r="C88" s="80" t="s">
        <v>129</v>
      </c>
      <c r="D88" s="83" t="s">
        <v>44</v>
      </c>
      <c r="E88" s="84">
        <f>SUM(E89:E89)</f>
        <v>14</v>
      </c>
      <c r="F88" s="81">
        <v>0</v>
      </c>
      <c r="G88" s="81">
        <f>ROUND(E88*F88,1)</f>
        <v>0</v>
      </c>
      <c r="H88" s="87">
        <v>0</v>
      </c>
    </row>
    <row r="89" spans="1:8" s="6" customFormat="1" ht="13.5" customHeight="1">
      <c r="A89" s="79"/>
      <c r="B89" s="32"/>
      <c r="C89" s="135" t="s">
        <v>130</v>
      </c>
      <c r="D89" s="119"/>
      <c r="E89" s="120">
        <v>14</v>
      </c>
      <c r="F89" s="147"/>
      <c r="G89" s="147"/>
      <c r="H89" s="124"/>
    </row>
    <row r="90" spans="1:8" s="6" customFormat="1" ht="13.5" customHeight="1">
      <c r="A90" s="91">
        <v>30</v>
      </c>
      <c r="B90" s="92">
        <v>762082230</v>
      </c>
      <c r="C90" s="80" t="s">
        <v>131</v>
      </c>
      <c r="D90" s="83" t="s">
        <v>44</v>
      </c>
      <c r="E90" s="84">
        <f>SUM(E91:E91)</f>
        <v>3</v>
      </c>
      <c r="F90" s="81">
        <v>0</v>
      </c>
      <c r="G90" s="81">
        <f>ROUND(E90*F90,1)</f>
        <v>0</v>
      </c>
      <c r="H90" s="87">
        <v>0</v>
      </c>
    </row>
    <row r="91" spans="1:8" s="6" customFormat="1" ht="13.5" customHeight="1">
      <c r="A91" s="79"/>
      <c r="B91" s="32"/>
      <c r="C91" s="135" t="s">
        <v>132</v>
      </c>
      <c r="D91" s="119"/>
      <c r="E91" s="120">
        <v>3</v>
      </c>
      <c r="F91" s="147"/>
      <c r="G91" s="147"/>
      <c r="H91" s="124"/>
    </row>
    <row r="92" spans="1:8" s="6" customFormat="1" ht="25.5" customHeight="1">
      <c r="A92" s="91">
        <v>31</v>
      </c>
      <c r="B92" s="92">
        <v>762083122</v>
      </c>
      <c r="C92" s="80" t="s">
        <v>151</v>
      </c>
      <c r="D92" s="83" t="s">
        <v>18</v>
      </c>
      <c r="E92" s="84">
        <f>SUM(E93:E93)</f>
        <v>4.45</v>
      </c>
      <c r="F92" s="81">
        <v>0</v>
      </c>
      <c r="G92" s="81">
        <f>ROUND(E92*F92,1)</f>
        <v>0</v>
      </c>
      <c r="H92" s="87">
        <v>0.008</v>
      </c>
    </row>
    <row r="93" spans="1:8" s="6" customFormat="1" ht="13.5" customHeight="1">
      <c r="A93" s="79"/>
      <c r="B93" s="32"/>
      <c r="C93" s="135" t="s">
        <v>133</v>
      </c>
      <c r="D93" s="119"/>
      <c r="E93" s="120">
        <v>4.45</v>
      </c>
      <c r="F93" s="147"/>
      <c r="G93" s="147"/>
      <c r="H93" s="124"/>
    </row>
    <row r="94" spans="1:8" s="6" customFormat="1" ht="24" customHeight="1">
      <c r="A94" s="91">
        <v>32</v>
      </c>
      <c r="B94" s="92">
        <v>762085113</v>
      </c>
      <c r="C94" s="80" t="s">
        <v>136</v>
      </c>
      <c r="D94" s="83" t="s">
        <v>4</v>
      </c>
      <c r="E94" s="84">
        <v>8</v>
      </c>
      <c r="F94" s="81">
        <v>0</v>
      </c>
      <c r="G94" s="81">
        <f>ROUND(E94*F94,1)</f>
        <v>0</v>
      </c>
      <c r="H94" s="87">
        <v>0</v>
      </c>
    </row>
    <row r="95" spans="1:8" s="6" customFormat="1" ht="13.5" customHeight="1">
      <c r="A95" s="79"/>
      <c r="B95" s="32"/>
      <c r="C95" s="135" t="s">
        <v>135</v>
      </c>
      <c r="D95" s="119"/>
      <c r="E95" s="120">
        <v>8</v>
      </c>
      <c r="F95" s="147"/>
      <c r="G95" s="147"/>
      <c r="H95" s="124"/>
    </row>
    <row r="96" spans="1:8" s="6" customFormat="1" ht="25.5" customHeight="1">
      <c r="A96" s="91">
        <v>33</v>
      </c>
      <c r="B96" s="92">
        <v>762332532</v>
      </c>
      <c r="C96" s="80" t="s">
        <v>137</v>
      </c>
      <c r="D96" s="83" t="s">
        <v>21</v>
      </c>
      <c r="E96" s="84">
        <f>SUM(E98:E99)</f>
        <v>106.19999999999999</v>
      </c>
      <c r="F96" s="81">
        <v>0</v>
      </c>
      <c r="G96" s="81">
        <f>ROUND(E96*F96,1)</f>
        <v>0</v>
      </c>
      <c r="H96" s="87">
        <v>0</v>
      </c>
    </row>
    <row r="97" spans="1:8" s="6" customFormat="1" ht="13.5" customHeight="1">
      <c r="A97" s="79"/>
      <c r="B97" s="32"/>
      <c r="C97" s="152" t="s">
        <v>138</v>
      </c>
      <c r="D97" s="153"/>
      <c r="E97" s="153"/>
      <c r="F97" s="153"/>
      <c r="G97" s="123"/>
      <c r="H97" s="124"/>
    </row>
    <row r="98" spans="1:8" s="6" customFormat="1" ht="13.5" customHeight="1">
      <c r="A98" s="79"/>
      <c r="B98" s="32"/>
      <c r="C98" s="135" t="s">
        <v>139</v>
      </c>
      <c r="D98" s="119"/>
      <c r="E98" s="120">
        <v>30.6</v>
      </c>
      <c r="F98" s="57"/>
      <c r="G98" s="57"/>
      <c r="H98" s="78"/>
    </row>
    <row r="99" spans="1:8" s="6" customFormat="1" ht="13.5" customHeight="1">
      <c r="A99" s="79"/>
      <c r="B99" s="32"/>
      <c r="C99" s="135" t="s">
        <v>140</v>
      </c>
      <c r="D99" s="119"/>
      <c r="E99" s="120">
        <v>75.6</v>
      </c>
      <c r="F99" s="57"/>
      <c r="G99" s="57"/>
      <c r="H99" s="78"/>
    </row>
    <row r="100" spans="1:8" s="6" customFormat="1" ht="25.5" customHeight="1">
      <c r="A100" s="91">
        <v>34</v>
      </c>
      <c r="B100" s="92">
        <v>762332533</v>
      </c>
      <c r="C100" s="80" t="s">
        <v>141</v>
      </c>
      <c r="D100" s="83" t="s">
        <v>21</v>
      </c>
      <c r="E100" s="84">
        <f>SUM(E102:E104)</f>
        <v>83.11999999999999</v>
      </c>
      <c r="F100" s="81">
        <v>0</v>
      </c>
      <c r="G100" s="81">
        <f>ROUND(E100*F100,1)</f>
        <v>0</v>
      </c>
      <c r="H100" s="87">
        <v>0</v>
      </c>
    </row>
    <row r="101" spans="1:8" s="6" customFormat="1" ht="13.5" customHeight="1">
      <c r="A101" s="79"/>
      <c r="B101" s="32"/>
      <c r="C101" s="152" t="s">
        <v>144</v>
      </c>
      <c r="D101" s="153"/>
      <c r="E101" s="153"/>
      <c r="F101" s="153"/>
      <c r="G101" s="123"/>
      <c r="H101" s="124"/>
    </row>
    <row r="102" spans="1:8" s="6" customFormat="1" ht="13.5" customHeight="1">
      <c r="A102" s="79"/>
      <c r="B102" s="32"/>
      <c r="C102" s="135" t="s">
        <v>142</v>
      </c>
      <c r="D102" s="119"/>
      <c r="E102" s="120">
        <v>29.4</v>
      </c>
      <c r="F102" s="57"/>
      <c r="G102" s="57"/>
      <c r="H102" s="78"/>
    </row>
    <row r="103" spans="1:8" s="6" customFormat="1" ht="13.5" customHeight="1">
      <c r="A103" s="79"/>
      <c r="B103" s="32"/>
      <c r="C103" s="135" t="s">
        <v>143</v>
      </c>
      <c r="D103" s="119"/>
      <c r="E103" s="120">
        <v>35.64</v>
      </c>
      <c r="F103" s="57"/>
      <c r="G103" s="57"/>
      <c r="H103" s="78"/>
    </row>
    <row r="104" spans="1:8" s="6" customFormat="1" ht="13.5" customHeight="1">
      <c r="A104" s="79"/>
      <c r="B104" s="32"/>
      <c r="C104" s="135" t="s">
        <v>145</v>
      </c>
      <c r="D104" s="119"/>
      <c r="E104" s="120">
        <v>18.08</v>
      </c>
      <c r="F104" s="57"/>
      <c r="G104" s="57"/>
      <c r="H104" s="78"/>
    </row>
    <row r="105" spans="1:8" s="6" customFormat="1" ht="13.5" customHeight="1">
      <c r="A105" s="91">
        <v>35</v>
      </c>
      <c r="B105" s="92" t="s">
        <v>25</v>
      </c>
      <c r="C105" s="80" t="s">
        <v>149</v>
      </c>
      <c r="D105" s="83" t="s">
        <v>18</v>
      </c>
      <c r="E105" s="84">
        <f>SUM(E106:E106)</f>
        <v>4.15</v>
      </c>
      <c r="F105" s="81">
        <v>0</v>
      </c>
      <c r="G105" s="81">
        <f>ROUND(E105*F105,1)</f>
        <v>0</v>
      </c>
      <c r="H105" s="87">
        <v>2.283</v>
      </c>
    </row>
    <row r="106" spans="1:8" s="6" customFormat="1" ht="13.5" customHeight="1">
      <c r="A106" s="79"/>
      <c r="B106" s="32"/>
      <c r="C106" s="135" t="s">
        <v>150</v>
      </c>
      <c r="D106" s="119"/>
      <c r="E106" s="120">
        <v>4.15</v>
      </c>
      <c r="F106" s="57"/>
      <c r="G106" s="57"/>
      <c r="H106" s="78"/>
    </row>
    <row r="107" spans="1:8" s="6" customFormat="1" ht="13.5" customHeight="1">
      <c r="A107" s="91">
        <v>36</v>
      </c>
      <c r="B107" s="92">
        <v>762342214</v>
      </c>
      <c r="C107" s="80" t="s">
        <v>146</v>
      </c>
      <c r="D107" s="83" t="s">
        <v>19</v>
      </c>
      <c r="E107" s="84">
        <f>SUM(E109:E109)</f>
        <v>64.42</v>
      </c>
      <c r="F107" s="81">
        <v>0</v>
      </c>
      <c r="G107" s="81">
        <f>ROUND(E107*F107,1)</f>
        <v>0</v>
      </c>
      <c r="H107" s="87">
        <v>0</v>
      </c>
    </row>
    <row r="108" spans="1:8" s="6" customFormat="1" ht="13.5" customHeight="1">
      <c r="A108" s="79"/>
      <c r="B108" s="32"/>
      <c r="C108" s="152" t="s">
        <v>147</v>
      </c>
      <c r="D108" s="153"/>
      <c r="E108" s="153"/>
      <c r="F108" s="153"/>
      <c r="G108" s="123"/>
      <c r="H108" s="124"/>
    </row>
    <row r="109" spans="1:8" s="6" customFormat="1" ht="13.5" customHeight="1">
      <c r="A109" s="79"/>
      <c r="B109" s="32"/>
      <c r="C109" s="135" t="s">
        <v>148</v>
      </c>
      <c r="D109" s="119"/>
      <c r="E109" s="120">
        <v>64.42</v>
      </c>
      <c r="F109" s="57"/>
      <c r="G109" s="57"/>
      <c r="H109" s="78"/>
    </row>
    <row r="110" spans="1:8" s="6" customFormat="1" ht="25.5" customHeight="1">
      <c r="A110" s="91">
        <v>37</v>
      </c>
      <c r="B110" s="92" t="s">
        <v>25</v>
      </c>
      <c r="C110" s="80" t="s">
        <v>153</v>
      </c>
      <c r="D110" s="83" t="s">
        <v>21</v>
      </c>
      <c r="E110" s="84">
        <f>SUM(E111:E111)</f>
        <v>212.16</v>
      </c>
      <c r="F110" s="81">
        <v>0</v>
      </c>
      <c r="G110" s="81">
        <f>ROUND(E110*F110,1)</f>
        <v>0</v>
      </c>
      <c r="H110" s="87">
        <v>0.281</v>
      </c>
    </row>
    <row r="111" spans="1:8" s="6" customFormat="1" ht="13.5" customHeight="1">
      <c r="A111" s="79"/>
      <c r="B111" s="32"/>
      <c r="C111" s="135" t="s">
        <v>152</v>
      </c>
      <c r="D111" s="119"/>
      <c r="E111" s="120">
        <v>212.16</v>
      </c>
      <c r="F111" s="57"/>
      <c r="G111" s="57"/>
      <c r="H111" s="78"/>
    </row>
    <row r="112" spans="1:8" s="6" customFormat="1" ht="25.5" customHeight="1">
      <c r="A112" s="91">
        <v>38</v>
      </c>
      <c r="B112" s="92">
        <v>762395000</v>
      </c>
      <c r="C112" s="80" t="s">
        <v>154</v>
      </c>
      <c r="D112" s="83" t="s">
        <v>18</v>
      </c>
      <c r="E112" s="84">
        <f>SUM(E113:E113)</f>
        <v>4.45</v>
      </c>
      <c r="F112" s="81">
        <v>0</v>
      </c>
      <c r="G112" s="81">
        <f>ROUND(E112*F112,1)</f>
        <v>0</v>
      </c>
      <c r="H112" s="87">
        <v>0.104</v>
      </c>
    </row>
    <row r="113" spans="1:8" s="6" customFormat="1" ht="13.5" customHeight="1">
      <c r="A113" s="79"/>
      <c r="B113" s="32"/>
      <c r="C113" s="135" t="s">
        <v>133</v>
      </c>
      <c r="D113" s="119"/>
      <c r="E113" s="120">
        <v>4.45</v>
      </c>
      <c r="F113" s="57"/>
      <c r="G113" s="57"/>
      <c r="H113" s="78"/>
    </row>
    <row r="114" spans="1:8" s="6" customFormat="1" ht="13.5" customHeight="1">
      <c r="A114" s="91">
        <v>39</v>
      </c>
      <c r="B114" s="92">
        <v>998762101</v>
      </c>
      <c r="C114" s="80" t="s">
        <v>155</v>
      </c>
      <c r="D114" s="83" t="s">
        <v>20</v>
      </c>
      <c r="E114" s="84">
        <f>SUM(E115)</f>
        <v>2.68</v>
      </c>
      <c r="F114" s="81">
        <v>0</v>
      </c>
      <c r="G114" s="81">
        <f>ROUND(E114*F114,1)</f>
        <v>0</v>
      </c>
      <c r="H114" s="87" t="s">
        <v>24</v>
      </c>
    </row>
    <row r="115" spans="1:8" s="6" customFormat="1" ht="13.5" customHeight="1">
      <c r="A115" s="79"/>
      <c r="B115" s="32"/>
      <c r="C115" s="139">
        <f>SUM(H86:H112)</f>
        <v>2.676</v>
      </c>
      <c r="D115" s="119"/>
      <c r="E115" s="120">
        <v>2.68</v>
      </c>
      <c r="F115" s="57"/>
      <c r="G115" s="57"/>
      <c r="H115" s="78"/>
    </row>
    <row r="116" spans="1:8" s="6" customFormat="1" ht="21" customHeight="1">
      <c r="A116" s="115"/>
      <c r="B116" s="109" t="s">
        <v>126</v>
      </c>
      <c r="C116" s="109" t="s">
        <v>127</v>
      </c>
      <c r="D116" s="109"/>
      <c r="E116" s="110"/>
      <c r="F116" s="111"/>
      <c r="G116" s="111">
        <f>SUM(G117:G136)</f>
        <v>0</v>
      </c>
      <c r="H116" s="125"/>
    </row>
    <row r="117" spans="1:8" s="6" customFormat="1" ht="25.5" customHeight="1">
      <c r="A117" s="91">
        <v>40</v>
      </c>
      <c r="B117" s="92">
        <v>76410</v>
      </c>
      <c r="C117" s="80" t="s">
        <v>176</v>
      </c>
      <c r="D117" s="83" t="s">
        <v>19</v>
      </c>
      <c r="E117" s="84">
        <f>SUM(E119:E119)</f>
        <v>64.42</v>
      </c>
      <c r="F117" s="81">
        <v>0</v>
      </c>
      <c r="G117" s="81">
        <f>ROUND(E117*F117,1)</f>
        <v>0</v>
      </c>
      <c r="H117" s="87">
        <v>0.322</v>
      </c>
    </row>
    <row r="118" spans="1:8" s="6" customFormat="1" ht="13.5" customHeight="1">
      <c r="A118" s="79"/>
      <c r="B118" s="32"/>
      <c r="C118" s="152" t="s">
        <v>157</v>
      </c>
      <c r="D118" s="153"/>
      <c r="E118" s="153"/>
      <c r="F118" s="153"/>
      <c r="G118" s="123"/>
      <c r="H118" s="124"/>
    </row>
    <row r="119" spans="1:8" s="6" customFormat="1" ht="13.5" customHeight="1">
      <c r="A119" s="79"/>
      <c r="B119" s="32"/>
      <c r="C119" s="127" t="s">
        <v>156</v>
      </c>
      <c r="D119" s="119"/>
      <c r="E119" s="120">
        <v>64.42</v>
      </c>
      <c r="F119" s="57"/>
      <c r="G119" s="57"/>
      <c r="H119" s="78"/>
    </row>
    <row r="120" spans="1:8" s="6" customFormat="1" ht="25.5" customHeight="1">
      <c r="A120" s="91">
        <v>41</v>
      </c>
      <c r="B120" s="92">
        <v>764212633</v>
      </c>
      <c r="C120" s="80" t="s">
        <v>160</v>
      </c>
      <c r="D120" s="83" t="s">
        <v>21</v>
      </c>
      <c r="E120" s="84">
        <f>SUM(E122:E122)</f>
        <v>5.8</v>
      </c>
      <c r="F120" s="81">
        <v>0</v>
      </c>
      <c r="G120" s="81">
        <f>ROUND(E120*F120,1)</f>
        <v>0</v>
      </c>
      <c r="H120" s="87">
        <v>0.013</v>
      </c>
    </row>
    <row r="121" spans="1:8" s="6" customFormat="1" ht="13.5" customHeight="1">
      <c r="A121" s="79"/>
      <c r="B121" s="32"/>
      <c r="C121" s="152" t="s">
        <v>158</v>
      </c>
      <c r="D121" s="153"/>
      <c r="E121" s="153"/>
      <c r="F121" s="153"/>
      <c r="G121" s="123"/>
      <c r="H121" s="124"/>
    </row>
    <row r="122" spans="1:8" s="6" customFormat="1" ht="13.5" customHeight="1">
      <c r="A122" s="79"/>
      <c r="B122" s="32"/>
      <c r="C122" s="135" t="s">
        <v>159</v>
      </c>
      <c r="D122" s="119"/>
      <c r="E122" s="120">
        <v>5.8</v>
      </c>
      <c r="F122" s="57"/>
      <c r="G122" s="57"/>
      <c r="H122" s="78"/>
    </row>
    <row r="123" spans="1:8" s="6" customFormat="1" ht="25.5" customHeight="1">
      <c r="A123" s="91">
        <v>42</v>
      </c>
      <c r="B123" s="92">
        <v>764311604</v>
      </c>
      <c r="C123" s="80" t="s">
        <v>161</v>
      </c>
      <c r="D123" s="83" t="s">
        <v>21</v>
      </c>
      <c r="E123" s="84">
        <f>SUM(E125:E125)</f>
        <v>17</v>
      </c>
      <c r="F123" s="81">
        <v>0</v>
      </c>
      <c r="G123" s="81">
        <f>ROUND(E123*F123,1)</f>
        <v>0</v>
      </c>
      <c r="H123" s="87">
        <v>0.049</v>
      </c>
    </row>
    <row r="124" spans="1:8" s="6" customFormat="1" ht="13.5" customHeight="1">
      <c r="A124" s="79"/>
      <c r="B124" s="32"/>
      <c r="C124" s="152" t="s">
        <v>162</v>
      </c>
      <c r="D124" s="153"/>
      <c r="E124" s="153"/>
      <c r="F124" s="153"/>
      <c r="G124" s="123"/>
      <c r="H124" s="124"/>
    </row>
    <row r="125" spans="1:8" s="6" customFormat="1" ht="13.5" customHeight="1">
      <c r="A125" s="79"/>
      <c r="B125" s="32"/>
      <c r="C125" s="135" t="s">
        <v>163</v>
      </c>
      <c r="D125" s="119"/>
      <c r="E125" s="120">
        <v>17</v>
      </c>
      <c r="F125" s="57"/>
      <c r="G125" s="57"/>
      <c r="H125" s="78"/>
    </row>
    <row r="126" spans="1:8" s="6" customFormat="1" ht="25.5" customHeight="1">
      <c r="A126" s="91">
        <v>43</v>
      </c>
      <c r="B126" s="92">
        <v>764511602</v>
      </c>
      <c r="C126" s="80" t="s">
        <v>164</v>
      </c>
      <c r="D126" s="83" t="s">
        <v>21</v>
      </c>
      <c r="E126" s="84">
        <f>SUM(E128:E128)</f>
        <v>11.88</v>
      </c>
      <c r="F126" s="81">
        <v>0</v>
      </c>
      <c r="G126" s="81">
        <f>ROUND(E126*F126,1)</f>
        <v>0</v>
      </c>
      <c r="H126" s="87">
        <v>0.021</v>
      </c>
    </row>
    <row r="127" spans="1:8" s="6" customFormat="1" ht="13.5" customHeight="1">
      <c r="A127" s="79"/>
      <c r="B127" s="32"/>
      <c r="C127" s="152" t="s">
        <v>165</v>
      </c>
      <c r="D127" s="153"/>
      <c r="E127" s="153"/>
      <c r="F127" s="153"/>
      <c r="G127" s="123"/>
      <c r="H127" s="124"/>
    </row>
    <row r="128" spans="1:8" s="6" customFormat="1" ht="13.5" customHeight="1">
      <c r="A128" s="79"/>
      <c r="B128" s="32"/>
      <c r="C128" s="135" t="s">
        <v>166</v>
      </c>
      <c r="D128" s="119"/>
      <c r="E128" s="120">
        <v>11.88</v>
      </c>
      <c r="F128" s="57"/>
      <c r="G128" s="57"/>
      <c r="H128" s="78"/>
    </row>
    <row r="129" spans="1:8" s="6" customFormat="1" ht="25.5" customHeight="1">
      <c r="A129" s="91">
        <v>44</v>
      </c>
      <c r="B129" s="92">
        <v>764511642</v>
      </c>
      <c r="C129" s="80" t="s">
        <v>167</v>
      </c>
      <c r="D129" s="83" t="s">
        <v>44</v>
      </c>
      <c r="E129" s="84">
        <f>SUM(E131:E131)</f>
        <v>1</v>
      </c>
      <c r="F129" s="81">
        <v>0</v>
      </c>
      <c r="G129" s="81">
        <f>ROUND(E129*F129,1)</f>
        <v>0</v>
      </c>
      <c r="H129" s="87">
        <v>0</v>
      </c>
    </row>
    <row r="130" spans="1:8" s="6" customFormat="1" ht="13.5" customHeight="1">
      <c r="A130" s="79"/>
      <c r="B130" s="32"/>
      <c r="C130" s="152" t="s">
        <v>168</v>
      </c>
      <c r="D130" s="153"/>
      <c r="E130" s="153"/>
      <c r="F130" s="153"/>
      <c r="G130" s="123"/>
      <c r="H130" s="124"/>
    </row>
    <row r="131" spans="1:8" s="6" customFormat="1" ht="13.5" customHeight="1">
      <c r="A131" s="79"/>
      <c r="B131" s="32"/>
      <c r="C131" s="135" t="s">
        <v>169</v>
      </c>
      <c r="D131" s="119"/>
      <c r="E131" s="120">
        <v>1</v>
      </c>
      <c r="F131" s="57"/>
      <c r="G131" s="57"/>
      <c r="H131" s="78"/>
    </row>
    <row r="132" spans="1:8" s="6" customFormat="1" ht="25.5" customHeight="1">
      <c r="A132" s="91">
        <v>45</v>
      </c>
      <c r="B132" s="92">
        <v>764518622</v>
      </c>
      <c r="C132" s="80" t="s">
        <v>170</v>
      </c>
      <c r="D132" s="83" t="s">
        <v>21</v>
      </c>
      <c r="E132" s="84">
        <f>SUM(E134:E134)</f>
        <v>2.5</v>
      </c>
      <c r="F132" s="81">
        <v>0</v>
      </c>
      <c r="G132" s="81">
        <f>ROUND(E132*F132,1)</f>
        <v>0</v>
      </c>
      <c r="H132" s="87">
        <v>0.005</v>
      </c>
    </row>
    <row r="133" spans="1:8" s="6" customFormat="1" ht="13.5" customHeight="1">
      <c r="A133" s="79"/>
      <c r="B133" s="32"/>
      <c r="C133" s="152" t="s">
        <v>171</v>
      </c>
      <c r="D133" s="153"/>
      <c r="E133" s="153"/>
      <c r="F133" s="153"/>
      <c r="G133" s="123"/>
      <c r="H133" s="124"/>
    </row>
    <row r="134" spans="1:8" s="6" customFormat="1" ht="13.5" customHeight="1">
      <c r="A134" s="79"/>
      <c r="B134" s="32"/>
      <c r="C134" s="135" t="s">
        <v>172</v>
      </c>
      <c r="D134" s="119"/>
      <c r="E134" s="120">
        <v>2.5</v>
      </c>
      <c r="F134" s="57"/>
      <c r="G134" s="57"/>
      <c r="H134" s="78"/>
    </row>
    <row r="135" spans="1:8" s="6" customFormat="1" ht="13.5" customHeight="1">
      <c r="A135" s="91">
        <v>46</v>
      </c>
      <c r="B135" s="92">
        <v>998764101</v>
      </c>
      <c r="C135" s="80" t="s">
        <v>173</v>
      </c>
      <c r="D135" s="83" t="s">
        <v>20</v>
      </c>
      <c r="E135" s="84">
        <f>SUM(E136:E136)</f>
        <v>0.41</v>
      </c>
      <c r="F135" s="81">
        <v>0</v>
      </c>
      <c r="G135" s="81">
        <f>ROUND(E135*F135,1)</f>
        <v>0</v>
      </c>
      <c r="H135" s="87" t="s">
        <v>24</v>
      </c>
    </row>
    <row r="136" spans="1:8" s="6" customFormat="1" ht="13.5" customHeight="1">
      <c r="A136" s="79"/>
      <c r="B136" s="32"/>
      <c r="C136" s="139">
        <f>SUM(H117:H134)</f>
        <v>0.41000000000000003</v>
      </c>
      <c r="D136" s="119"/>
      <c r="E136" s="120">
        <v>0.41</v>
      </c>
      <c r="F136" s="57"/>
      <c r="G136" s="57"/>
      <c r="H136" s="78"/>
    </row>
    <row r="137" spans="1:8" s="6" customFormat="1" ht="21" customHeight="1">
      <c r="A137" s="115"/>
      <c r="B137" s="109" t="s">
        <v>174</v>
      </c>
      <c r="C137" s="109" t="s">
        <v>175</v>
      </c>
      <c r="D137" s="109"/>
      <c r="E137" s="110"/>
      <c r="F137" s="111"/>
      <c r="G137" s="111">
        <f>SUM(G138:G142)</f>
        <v>0</v>
      </c>
      <c r="H137" s="125"/>
    </row>
    <row r="138" spans="1:8" s="6" customFormat="1" ht="27" customHeight="1">
      <c r="A138" s="91">
        <v>47</v>
      </c>
      <c r="B138" s="92">
        <v>783218211</v>
      </c>
      <c r="C138" s="80" t="s">
        <v>177</v>
      </c>
      <c r="D138" s="83" t="s">
        <v>19</v>
      </c>
      <c r="E138" s="84">
        <f>SUM(E141)</f>
        <v>150.95</v>
      </c>
      <c r="F138" s="81">
        <v>0</v>
      </c>
      <c r="G138" s="81">
        <f>ROUND(E138*F138,1)</f>
        <v>0</v>
      </c>
      <c r="H138" s="87">
        <v>0</v>
      </c>
    </row>
    <row r="139" spans="1:8" s="6" customFormat="1" ht="13.5" customHeight="1">
      <c r="A139" s="79"/>
      <c r="B139" s="32"/>
      <c r="C139" s="152" t="s">
        <v>178</v>
      </c>
      <c r="D139" s="153"/>
      <c r="E139" s="153"/>
      <c r="F139" s="153"/>
      <c r="G139" s="123"/>
      <c r="H139" s="124"/>
    </row>
    <row r="140" spans="1:8" s="6" customFormat="1" ht="13.5" customHeight="1">
      <c r="A140" s="79"/>
      <c r="B140" s="32"/>
      <c r="C140" s="152" t="s">
        <v>179</v>
      </c>
      <c r="D140" s="153"/>
      <c r="E140" s="153"/>
      <c r="F140" s="153"/>
      <c r="G140" s="123"/>
      <c r="H140" s="124"/>
    </row>
    <row r="141" spans="1:8" s="6" customFormat="1" ht="13.5" customHeight="1">
      <c r="A141" s="121"/>
      <c r="B141" s="33"/>
      <c r="C141" s="130" t="s">
        <v>180</v>
      </c>
      <c r="D141" s="122"/>
      <c r="E141" s="114">
        <v>150.95</v>
      </c>
      <c r="F141" s="89"/>
      <c r="G141" s="89"/>
      <c r="H141" s="112"/>
    </row>
  </sheetData>
  <sheetProtection/>
  <mergeCells count="20">
    <mergeCell ref="C133:F133"/>
    <mergeCell ref="C76:E76"/>
    <mergeCell ref="C79:E79"/>
    <mergeCell ref="C62:G62"/>
    <mergeCell ref="C59:E59"/>
    <mergeCell ref="C97:F97"/>
    <mergeCell ref="C101:F101"/>
    <mergeCell ref="C108:F108"/>
    <mergeCell ref="C121:F121"/>
    <mergeCell ref="C124:F124"/>
    <mergeCell ref="A5:C5"/>
    <mergeCell ref="C139:F139"/>
    <mergeCell ref="C140:F140"/>
    <mergeCell ref="C19:G19"/>
    <mergeCell ref="C24:G24"/>
    <mergeCell ref="C67:G67"/>
    <mergeCell ref="C28:G28"/>
    <mergeCell ref="C118:F118"/>
    <mergeCell ref="C127:F127"/>
    <mergeCell ref="C130:F130"/>
  </mergeCells>
  <printOptions/>
  <pageMargins left="0.2362204724409449" right="0.2362204724409449" top="0.7480314960629921" bottom="0.7480314960629921" header="0.31496062992125984" footer="0.31496062992125984"/>
  <pageSetup fitToHeight="100" horizontalDpi="300" verticalDpi="300" orientation="portrait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7" sqref="G17"/>
    </sheetView>
  </sheetViews>
  <sheetFormatPr defaultColWidth="10.5" defaultRowHeight="10.5"/>
  <cols>
    <col min="1" max="1" width="5.66015625" style="2" customWidth="1"/>
    <col min="2" max="2" width="6" style="3" customWidth="1"/>
    <col min="3" max="3" width="11.66015625" style="3" customWidth="1"/>
    <col min="4" max="4" width="48.5" style="3" customWidth="1"/>
    <col min="5" max="5" width="4.33203125" style="3" customWidth="1"/>
    <col min="6" max="6" width="13.66015625" style="4" customWidth="1"/>
    <col min="7" max="7" width="12" style="5" customWidth="1"/>
    <col min="8" max="8" width="16.33203125" style="5" customWidth="1"/>
    <col min="9" max="16384" width="10.5" style="1" customWidth="1"/>
  </cols>
  <sheetData>
    <row r="1" spans="1:8" s="6" customFormat="1" ht="19.5" customHeight="1">
      <c r="A1" s="7" t="s">
        <v>41</v>
      </c>
      <c r="B1" s="8"/>
      <c r="C1" s="8"/>
      <c r="D1" s="8"/>
      <c r="E1" s="8"/>
      <c r="F1" s="8"/>
      <c r="G1" s="8"/>
      <c r="H1" s="8"/>
    </row>
    <row r="2" spans="1:8" s="6" customFormat="1" ht="12.75" customHeight="1">
      <c r="A2" s="55" t="s">
        <v>80</v>
      </c>
      <c r="B2" s="149"/>
      <c r="C2" s="149"/>
      <c r="D2" s="149"/>
      <c r="E2" s="55" t="s">
        <v>24</v>
      </c>
      <c r="F2" s="54"/>
      <c r="G2" s="54"/>
      <c r="H2" s="61"/>
    </row>
    <row r="3" spans="1:8" s="6" customFormat="1" ht="12.75" customHeight="1">
      <c r="A3" s="55" t="s">
        <v>23</v>
      </c>
      <c r="B3" s="149"/>
      <c r="C3" s="149"/>
      <c r="D3" s="149"/>
      <c r="E3" s="55" t="s">
        <v>66</v>
      </c>
      <c r="F3" s="54"/>
      <c r="G3" s="54"/>
      <c r="H3" s="61"/>
    </row>
    <row r="4" spans="1:8" s="6" customFormat="1" ht="12.75" customHeight="1">
      <c r="A4" s="55"/>
      <c r="B4" s="55"/>
      <c r="C4" s="149"/>
      <c r="D4" s="149"/>
      <c r="E4" s="55" t="s">
        <v>40</v>
      </c>
      <c r="F4" s="54"/>
      <c r="G4" s="54"/>
      <c r="H4" s="61"/>
    </row>
    <row r="5" spans="1:8" s="6" customFormat="1" ht="12.75" customHeight="1">
      <c r="A5" s="151" t="s">
        <v>81</v>
      </c>
      <c r="B5" s="151"/>
      <c r="C5" s="151"/>
      <c r="D5" s="149"/>
      <c r="E5" s="54"/>
      <c r="F5" s="54"/>
      <c r="G5" s="55" t="s">
        <v>82</v>
      </c>
      <c r="H5" s="61"/>
    </row>
    <row r="6" spans="1:8" s="6" customFormat="1" ht="6" customHeight="1" thickBot="1">
      <c r="A6" s="8"/>
      <c r="B6" s="8"/>
      <c r="C6" s="8"/>
      <c r="D6" s="8"/>
      <c r="E6" s="8"/>
      <c r="F6" s="8"/>
      <c r="G6" s="8"/>
      <c r="H6" s="8"/>
    </row>
    <row r="7" spans="1:8" s="6" customFormat="1" ht="25.5" customHeight="1" thickBot="1">
      <c r="A7" s="11" t="s">
        <v>5</v>
      </c>
      <c r="B7" s="11" t="s">
        <v>43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38</v>
      </c>
      <c r="H7" s="11" t="s">
        <v>39</v>
      </c>
    </row>
    <row r="8" spans="1:8" s="6" customFormat="1" ht="12.75" customHeight="1" thickBot="1">
      <c r="A8" s="11" t="s">
        <v>10</v>
      </c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</row>
    <row r="9" spans="1:8" s="6" customFormat="1" ht="4.5" customHeight="1">
      <c r="A9" s="8"/>
      <c r="B9" s="8"/>
      <c r="C9" s="8"/>
      <c r="D9" s="8"/>
      <c r="E9" s="8"/>
      <c r="F9" s="8"/>
      <c r="G9" s="8"/>
      <c r="H9" s="8"/>
    </row>
    <row r="10" spans="1:8" s="6" customFormat="1" ht="21" customHeight="1">
      <c r="A10" s="12"/>
      <c r="B10" s="13"/>
      <c r="C10" s="126" t="s">
        <v>27</v>
      </c>
      <c r="D10" s="126" t="s">
        <v>28</v>
      </c>
      <c r="E10" s="13"/>
      <c r="F10" s="14"/>
      <c r="G10" s="15"/>
      <c r="H10" s="132">
        <f>SUM(H11+H15)</f>
        <v>0</v>
      </c>
    </row>
    <row r="11" spans="1:8" s="6" customFormat="1" ht="21" customHeight="1" thickBot="1">
      <c r="A11" s="105"/>
      <c r="B11" s="131"/>
      <c r="C11" s="109" t="s">
        <v>10</v>
      </c>
      <c r="D11" s="109" t="s">
        <v>33</v>
      </c>
      <c r="E11" s="109"/>
      <c r="F11" s="110"/>
      <c r="G11" s="111"/>
      <c r="H11" s="111">
        <f>SUM(H12:H14)</f>
        <v>0</v>
      </c>
    </row>
    <row r="12" spans="1:8" s="6" customFormat="1" ht="13.5" customHeight="1" thickBot="1">
      <c r="A12" s="16">
        <v>1</v>
      </c>
      <c r="B12" s="17" t="s">
        <v>24</v>
      </c>
      <c r="C12" s="17" t="s">
        <v>34</v>
      </c>
      <c r="D12" s="17" t="s">
        <v>33</v>
      </c>
      <c r="E12" s="17" t="s">
        <v>26</v>
      </c>
      <c r="F12" s="59">
        <f>SUM(F14)</f>
        <v>0</v>
      </c>
      <c r="G12" s="48">
        <v>0.015</v>
      </c>
      <c r="H12" s="18">
        <f>ROUND(F12*G12,1)</f>
        <v>0</v>
      </c>
    </row>
    <row r="13" spans="1:8" s="6" customFormat="1" ht="13.5" customHeight="1">
      <c r="A13" s="19"/>
      <c r="B13" s="20"/>
      <c r="C13" s="20"/>
      <c r="D13" s="20" t="s">
        <v>181</v>
      </c>
      <c r="E13" s="20"/>
      <c r="F13" s="21">
        <v>0</v>
      </c>
      <c r="G13" s="22"/>
      <c r="H13" s="23"/>
    </row>
    <row r="14" spans="1:8" s="6" customFormat="1" ht="13.5" customHeight="1" thickBot="1">
      <c r="A14" s="24"/>
      <c r="B14" s="25"/>
      <c r="C14" s="25"/>
      <c r="D14" s="50">
        <f>SUM(Rekapitulace!E21)</f>
        <v>0</v>
      </c>
      <c r="E14" s="25"/>
      <c r="F14" s="60">
        <f>SUM(D14)</f>
        <v>0</v>
      </c>
      <c r="G14" s="26"/>
      <c r="H14" s="27"/>
    </row>
    <row r="15" spans="1:8" s="6" customFormat="1" ht="21" customHeight="1" thickBot="1">
      <c r="A15" s="105"/>
      <c r="B15" s="131"/>
      <c r="C15" s="109" t="s">
        <v>11</v>
      </c>
      <c r="D15" s="109" t="s">
        <v>36</v>
      </c>
      <c r="E15" s="109"/>
      <c r="F15" s="110"/>
      <c r="G15" s="111"/>
      <c r="H15" s="111">
        <f>SUM(H16:H17)</f>
        <v>0</v>
      </c>
    </row>
    <row r="16" spans="1:9" s="6" customFormat="1" ht="13.5" customHeight="1" thickBot="1">
      <c r="A16" s="37">
        <v>2</v>
      </c>
      <c r="B16" s="38" t="s">
        <v>24</v>
      </c>
      <c r="C16" s="38" t="s">
        <v>35</v>
      </c>
      <c r="D16" s="38" t="s">
        <v>36</v>
      </c>
      <c r="E16" s="38" t="s">
        <v>22</v>
      </c>
      <c r="F16" s="39">
        <v>1</v>
      </c>
      <c r="G16" s="40">
        <v>0</v>
      </c>
      <c r="H16" s="137">
        <f>F16*G16</f>
        <v>0</v>
      </c>
      <c r="I16" s="41" t="s">
        <v>24</v>
      </c>
    </row>
    <row r="17" spans="1:8" s="6" customFormat="1" ht="13.5" customHeight="1" thickBot="1">
      <c r="A17" s="138"/>
      <c r="B17" s="42"/>
      <c r="C17" s="42"/>
      <c r="D17" s="42" t="s">
        <v>37</v>
      </c>
      <c r="E17" s="42"/>
      <c r="F17" s="43">
        <v>1</v>
      </c>
      <c r="G17" s="44"/>
      <c r="H17" s="45"/>
    </row>
    <row r="18" spans="1:8" s="6" customFormat="1" ht="21" customHeight="1">
      <c r="A18" s="28"/>
      <c r="B18" s="29"/>
      <c r="C18" s="29"/>
      <c r="D18" s="29" t="s">
        <v>32</v>
      </c>
      <c r="E18" s="29"/>
      <c r="F18" s="30"/>
      <c r="G18" s="31"/>
      <c r="H18" s="31">
        <f>SUM(H11+H15)</f>
        <v>0</v>
      </c>
    </row>
  </sheetData>
  <sheetProtection/>
  <mergeCells count="1">
    <mergeCell ref="A5:C5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</dc:creator>
  <cp:keywords/>
  <dc:description/>
  <cp:lastModifiedBy>Zdeněk</cp:lastModifiedBy>
  <cp:lastPrinted>2017-12-16T18:27:01Z</cp:lastPrinted>
  <dcterms:created xsi:type="dcterms:W3CDTF">2012-11-12T12:09:23Z</dcterms:created>
  <dcterms:modified xsi:type="dcterms:W3CDTF">2018-12-09T13:41:07Z</dcterms:modified>
  <cp:category/>
  <cp:version/>
  <cp:contentType/>
  <cp:contentStatus/>
</cp:coreProperties>
</file>