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riz\Desktop\Aktovka\Záloha\Kačlehy Oprava kaple\"/>
    </mc:Choice>
  </mc:AlternateContent>
  <bookViews>
    <workbookView xWindow="0" yWindow="0" windowWidth="28800" windowHeight="11505"/>
  </bookViews>
  <sheets>
    <sheet name="Krycí list" sheetId="1" r:id="rId1"/>
    <sheet name="Rekapitulace" sheetId="2" r:id="rId2"/>
    <sheet name="Položky" sheetId="3" r:id="rId3"/>
  </sheets>
  <definedNames>
    <definedName name="cisloobjektu">'Krycí list'!$A$5</definedName>
    <definedName name="cislostavby">'Krycí list'!$A$7</definedName>
    <definedName name="Datum">'Krycí list'!$B$27</definedName>
    <definedName name="Dil">Rekapitulace!$A$6</definedName>
    <definedName name="Dodavka">Rekapitulace!$G$24</definedName>
    <definedName name="Dodavka0">Položky!#REF!</definedName>
    <definedName name="HSV">Rekapitulace!$E$24</definedName>
    <definedName name="HSV0">Položky!#REF!</definedName>
    <definedName name="HZS">Rekapitulace!$I$24</definedName>
    <definedName name="HZS0">Položky!#REF!</definedName>
    <definedName name="JKSO">'Krycí list'!$G$2</definedName>
    <definedName name="MJ">'Krycí list'!$G$5</definedName>
    <definedName name="Mont">Rekapitulace!$H$24</definedName>
    <definedName name="Montaz0">Položky!#REF!</definedName>
    <definedName name="NazevDilu">Rekapitulace!$B$6</definedName>
    <definedName name="nazevobjektu">'Krycí list'!$C$5</definedName>
    <definedName name="nazevstavby">'Krycí list'!$C$7</definedName>
    <definedName name="_xlnm.Print_Titles" localSheetId="2">Položky!$1:$6</definedName>
    <definedName name="_xlnm.Print_Titles" localSheetId="1">Rekapitulace!$1:$6</definedName>
    <definedName name="Objednatel">'Krycí list'!$C$10</definedName>
    <definedName name="_xlnm.Print_Area" localSheetId="0">'Krycí list'!$A$1:$G$45</definedName>
    <definedName name="_xlnm.Print_Area" localSheetId="2">Položky!$A$1:$G$274</definedName>
    <definedName name="_xlnm.Print_Area" localSheetId="1">Rekapitulace!$A$1:$I$38</definedName>
    <definedName name="PocetMJ">'Krycí list'!$G$6</definedName>
    <definedName name="Poznamka">'Krycí list'!$B$37</definedName>
    <definedName name="Projektant">'Krycí list'!$C$8</definedName>
    <definedName name="PSV">Rekapitulace!$F$24</definedName>
    <definedName name="PSV0">Položky!#REF!</definedName>
    <definedName name="SazbaDPH1">'Krycí list'!$C$30</definedName>
    <definedName name="SazbaDPH2">'Krycí list'!$C$32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Rekapitulace!$H$37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list'!$G$11</definedName>
    <definedName name="Zaklad22">'Krycí list'!$F$32</definedName>
    <definedName name="Zaklad5">'Krycí list'!$F$30</definedName>
    <definedName name="Zhotovitel">'Krycí list'!$C$11:$E$11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BE269" i="3"/>
  <c r="BD269" i="3"/>
  <c r="BD274" i="3" s="1"/>
  <c r="H23" i="2" s="1"/>
  <c r="BC269" i="3"/>
  <c r="BC274" i="3" s="1"/>
  <c r="G23" i="2" s="1"/>
  <c r="BA269" i="3"/>
  <c r="G269" i="3"/>
  <c r="G274" i="3" s="1"/>
  <c r="BE264" i="3"/>
  <c r="BE274" i="3" s="1"/>
  <c r="I23" i="2" s="1"/>
  <c r="BD264" i="3"/>
  <c r="BC264" i="3"/>
  <c r="BB264" i="3"/>
  <c r="BA264" i="3"/>
  <c r="BA274" i="3" s="1"/>
  <c r="E23" i="2" s="1"/>
  <c r="G264" i="3"/>
  <c r="B23" i="2"/>
  <c r="A23" i="2"/>
  <c r="C274" i="3"/>
  <c r="BE243" i="3"/>
  <c r="BD243" i="3"/>
  <c r="BC243" i="3"/>
  <c r="BB243" i="3"/>
  <c r="BA243" i="3"/>
  <c r="G243" i="3"/>
  <c r="BE241" i="3"/>
  <c r="BD241" i="3"/>
  <c r="BC241" i="3"/>
  <c r="BA241" i="3"/>
  <c r="G241" i="3"/>
  <c r="BB241" i="3" s="1"/>
  <c r="BE239" i="3"/>
  <c r="BD239" i="3"/>
  <c r="BC239" i="3"/>
  <c r="BB239" i="3"/>
  <c r="BA239" i="3"/>
  <c r="G239" i="3"/>
  <c r="BE237" i="3"/>
  <c r="BD237" i="3"/>
  <c r="BD262" i="3" s="1"/>
  <c r="H22" i="2" s="1"/>
  <c r="BC237" i="3"/>
  <c r="BC262" i="3" s="1"/>
  <c r="G22" i="2" s="1"/>
  <c r="BA237" i="3"/>
  <c r="G237" i="3"/>
  <c r="G262" i="3" s="1"/>
  <c r="BE235" i="3"/>
  <c r="BE262" i="3" s="1"/>
  <c r="I22" i="2" s="1"/>
  <c r="BD235" i="3"/>
  <c r="BC235" i="3"/>
  <c r="BB235" i="3"/>
  <c r="BA235" i="3"/>
  <c r="BA262" i="3" s="1"/>
  <c r="E22" i="2" s="1"/>
  <c r="G235" i="3"/>
  <c r="B22" i="2"/>
  <c r="A22" i="2"/>
  <c r="C262" i="3"/>
  <c r="BE232" i="3"/>
  <c r="BD232" i="3"/>
  <c r="BC232" i="3"/>
  <c r="BB232" i="3"/>
  <c r="BA232" i="3"/>
  <c r="G232" i="3"/>
  <c r="BE231" i="3"/>
  <c r="BD231" i="3"/>
  <c r="BC231" i="3"/>
  <c r="BA231" i="3"/>
  <c r="G231" i="3"/>
  <c r="BB231" i="3" s="1"/>
  <c r="BE230" i="3"/>
  <c r="BD230" i="3"/>
  <c r="BC230" i="3"/>
  <c r="BB230" i="3"/>
  <c r="BA230" i="3"/>
  <c r="G230" i="3"/>
  <c r="BE229" i="3"/>
  <c r="BD229" i="3"/>
  <c r="BD233" i="3" s="1"/>
  <c r="H21" i="2" s="1"/>
  <c r="BC229" i="3"/>
  <c r="BC233" i="3" s="1"/>
  <c r="G21" i="2" s="1"/>
  <c r="BA229" i="3"/>
  <c r="G229" i="3"/>
  <c r="G233" i="3" s="1"/>
  <c r="BE228" i="3"/>
  <c r="BE233" i="3" s="1"/>
  <c r="I21" i="2" s="1"/>
  <c r="BD228" i="3"/>
  <c r="BC228" i="3"/>
  <c r="BB228" i="3"/>
  <c r="BA228" i="3"/>
  <c r="BA233" i="3" s="1"/>
  <c r="E21" i="2" s="1"/>
  <c r="G228" i="3"/>
  <c r="B21" i="2"/>
  <c r="A21" i="2"/>
  <c r="C233" i="3"/>
  <c r="BE223" i="3"/>
  <c r="BE226" i="3" s="1"/>
  <c r="I20" i="2" s="1"/>
  <c r="BD223" i="3"/>
  <c r="BC223" i="3"/>
  <c r="BB223" i="3"/>
  <c r="BA223" i="3"/>
  <c r="BA226" i="3" s="1"/>
  <c r="E20" i="2" s="1"/>
  <c r="G223" i="3"/>
  <c r="H20" i="2"/>
  <c r="G20" i="2"/>
  <c r="B20" i="2"/>
  <c r="A20" i="2"/>
  <c r="BD226" i="3"/>
  <c r="BC226" i="3"/>
  <c r="BB226" i="3"/>
  <c r="F20" i="2" s="1"/>
  <c r="G226" i="3"/>
  <c r="C226" i="3"/>
  <c r="BE219" i="3"/>
  <c r="BD219" i="3"/>
  <c r="BC219" i="3"/>
  <c r="BB219" i="3"/>
  <c r="BA219" i="3"/>
  <c r="G219" i="3"/>
  <c r="BE218" i="3"/>
  <c r="BD218" i="3"/>
  <c r="BC218" i="3"/>
  <c r="BA218" i="3"/>
  <c r="G218" i="3"/>
  <c r="BB218" i="3" s="1"/>
  <c r="BE217" i="3"/>
  <c r="BD217" i="3"/>
  <c r="BC217" i="3"/>
  <c r="BB217" i="3"/>
  <c r="BA217" i="3"/>
  <c r="G217" i="3"/>
  <c r="BE215" i="3"/>
  <c r="BD215" i="3"/>
  <c r="BC215" i="3"/>
  <c r="BA215" i="3"/>
  <c r="G215" i="3"/>
  <c r="BB215" i="3" s="1"/>
  <c r="BE211" i="3"/>
  <c r="BD211" i="3"/>
  <c r="BC211" i="3"/>
  <c r="BB211" i="3"/>
  <c r="BA211" i="3"/>
  <c r="G211" i="3"/>
  <c r="BE209" i="3"/>
  <c r="BD209" i="3"/>
  <c r="BC209" i="3"/>
  <c r="BA209" i="3"/>
  <c r="G209" i="3"/>
  <c r="BB209" i="3" s="1"/>
  <c r="BE206" i="3"/>
  <c r="BD206" i="3"/>
  <c r="BC206" i="3"/>
  <c r="BB206" i="3"/>
  <c r="BA206" i="3"/>
  <c r="G206" i="3"/>
  <c r="BE204" i="3"/>
  <c r="BD204" i="3"/>
  <c r="BC204" i="3"/>
  <c r="BA204" i="3"/>
  <c r="G204" i="3"/>
  <c r="BB204" i="3" s="1"/>
  <c r="BE202" i="3"/>
  <c r="BD202" i="3"/>
  <c r="BC202" i="3"/>
  <c r="BB202" i="3"/>
  <c r="BA202" i="3"/>
  <c r="G202" i="3"/>
  <c r="BE201" i="3"/>
  <c r="BD201" i="3"/>
  <c r="BC201" i="3"/>
  <c r="BA201" i="3"/>
  <c r="G201" i="3"/>
  <c r="BB201" i="3" s="1"/>
  <c r="BE200" i="3"/>
  <c r="BD200" i="3"/>
  <c r="BC200" i="3"/>
  <c r="BB200" i="3"/>
  <c r="BA200" i="3"/>
  <c r="G200" i="3"/>
  <c r="BE199" i="3"/>
  <c r="BD199" i="3"/>
  <c r="BC199" i="3"/>
  <c r="BA199" i="3"/>
  <c r="G199" i="3"/>
  <c r="BB199" i="3" s="1"/>
  <c r="BE196" i="3"/>
  <c r="BD196" i="3"/>
  <c r="BC196" i="3"/>
  <c r="BB196" i="3"/>
  <c r="BA196" i="3"/>
  <c r="G196" i="3"/>
  <c r="BE193" i="3"/>
  <c r="BD193" i="3"/>
  <c r="BC193" i="3"/>
  <c r="BA193" i="3"/>
  <c r="G193" i="3"/>
  <c r="BB193" i="3" s="1"/>
  <c r="BE190" i="3"/>
  <c r="BD190" i="3"/>
  <c r="BC190" i="3"/>
  <c r="BB190" i="3"/>
  <c r="BA190" i="3"/>
  <c r="G190" i="3"/>
  <c r="BE187" i="3"/>
  <c r="BD187" i="3"/>
  <c r="BC187" i="3"/>
  <c r="BA187" i="3"/>
  <c r="G187" i="3"/>
  <c r="BB187" i="3" s="1"/>
  <c r="B19" i="2"/>
  <c r="A19" i="2"/>
  <c r="BD221" i="3"/>
  <c r="H19" i="2" s="1"/>
  <c r="G221" i="3"/>
  <c r="C221" i="3"/>
  <c r="BE184" i="3"/>
  <c r="BD184" i="3"/>
  <c r="BC184" i="3"/>
  <c r="BA184" i="3"/>
  <c r="G184" i="3"/>
  <c r="BB184" i="3" s="1"/>
  <c r="BE181" i="3"/>
  <c r="BD181" i="3"/>
  <c r="BC181" i="3"/>
  <c r="BB181" i="3"/>
  <c r="BA181" i="3"/>
  <c r="G181" i="3"/>
  <c r="BE178" i="3"/>
  <c r="BD178" i="3"/>
  <c r="BC178" i="3"/>
  <c r="BA178" i="3"/>
  <c r="G178" i="3"/>
  <c r="BB178" i="3" s="1"/>
  <c r="BE175" i="3"/>
  <c r="BD175" i="3"/>
  <c r="BC175" i="3"/>
  <c r="BB175" i="3"/>
  <c r="BA175" i="3"/>
  <c r="G175" i="3"/>
  <c r="BE172" i="3"/>
  <c r="BD172" i="3"/>
  <c r="BC172" i="3"/>
  <c r="BA172" i="3"/>
  <c r="G172" i="3"/>
  <c r="BB172" i="3" s="1"/>
  <c r="BE165" i="3"/>
  <c r="BD165" i="3"/>
  <c r="BC165" i="3"/>
  <c r="BB165" i="3"/>
  <c r="BA165" i="3"/>
  <c r="G165" i="3"/>
  <c r="BE156" i="3"/>
  <c r="BD156" i="3"/>
  <c r="BC156" i="3"/>
  <c r="BA156" i="3"/>
  <c r="G156" i="3"/>
  <c r="BB156" i="3" s="1"/>
  <c r="BE149" i="3"/>
  <c r="BD149" i="3"/>
  <c r="BC149" i="3"/>
  <c r="BB149" i="3"/>
  <c r="BA149" i="3"/>
  <c r="G149" i="3"/>
  <c r="BE144" i="3"/>
  <c r="BD144" i="3"/>
  <c r="BC144" i="3"/>
  <c r="BA144" i="3"/>
  <c r="G144" i="3"/>
  <c r="BB144" i="3" s="1"/>
  <c r="BE140" i="3"/>
  <c r="BD140" i="3"/>
  <c r="BC140" i="3"/>
  <c r="BB140" i="3"/>
  <c r="BA140" i="3"/>
  <c r="G140" i="3"/>
  <c r="BE136" i="3"/>
  <c r="BD136" i="3"/>
  <c r="BC136" i="3"/>
  <c r="BA136" i="3"/>
  <c r="G136" i="3"/>
  <c r="BB136" i="3" s="1"/>
  <c r="BE132" i="3"/>
  <c r="BD132" i="3"/>
  <c r="BC132" i="3"/>
  <c r="BB132" i="3"/>
  <c r="BA132" i="3"/>
  <c r="G132" i="3"/>
  <c r="BE129" i="3"/>
  <c r="BD129" i="3"/>
  <c r="BC129" i="3"/>
  <c r="BA129" i="3"/>
  <c r="G129" i="3"/>
  <c r="BB129" i="3" s="1"/>
  <c r="BE125" i="3"/>
  <c r="BD125" i="3"/>
  <c r="BC125" i="3"/>
  <c r="BB125" i="3"/>
  <c r="BA125" i="3"/>
  <c r="G125" i="3"/>
  <c r="BE122" i="3"/>
  <c r="BD122" i="3"/>
  <c r="BC122" i="3"/>
  <c r="BA122" i="3"/>
  <c r="G122" i="3"/>
  <c r="BB122" i="3" s="1"/>
  <c r="BE117" i="3"/>
  <c r="BD117" i="3"/>
  <c r="BC117" i="3"/>
  <c r="BB117" i="3"/>
  <c r="BA117" i="3"/>
  <c r="G117" i="3"/>
  <c r="BE112" i="3"/>
  <c r="BD112" i="3"/>
  <c r="BD185" i="3" s="1"/>
  <c r="H18" i="2" s="1"/>
  <c r="BC112" i="3"/>
  <c r="BA112" i="3"/>
  <c r="G112" i="3"/>
  <c r="G185" i="3" s="1"/>
  <c r="BE110" i="3"/>
  <c r="BD110" i="3"/>
  <c r="BC110" i="3"/>
  <c r="BB110" i="3"/>
  <c r="BA110" i="3"/>
  <c r="G110" i="3"/>
  <c r="B18" i="2"/>
  <c r="A18" i="2"/>
  <c r="C185" i="3"/>
  <c r="BE107" i="3"/>
  <c r="BD107" i="3"/>
  <c r="BC107" i="3"/>
  <c r="BB107" i="3"/>
  <c r="BA107" i="3"/>
  <c r="G107" i="3"/>
  <c r="BE105" i="3"/>
  <c r="BD105" i="3"/>
  <c r="BD108" i="3" s="1"/>
  <c r="H17" i="2" s="1"/>
  <c r="BC105" i="3"/>
  <c r="BC108" i="3" s="1"/>
  <c r="BA105" i="3"/>
  <c r="G105" i="3"/>
  <c r="G108" i="3" s="1"/>
  <c r="BE103" i="3"/>
  <c r="BE108" i="3" s="1"/>
  <c r="I17" i="2" s="1"/>
  <c r="BD103" i="3"/>
  <c r="BC103" i="3"/>
  <c r="BB103" i="3"/>
  <c r="BA103" i="3"/>
  <c r="BA108" i="3" s="1"/>
  <c r="E17" i="2" s="1"/>
  <c r="G103" i="3"/>
  <c r="G17" i="2"/>
  <c r="B17" i="2"/>
  <c r="A17" i="2"/>
  <c r="C108" i="3"/>
  <c r="BE100" i="3"/>
  <c r="BE101" i="3" s="1"/>
  <c r="I16" i="2" s="1"/>
  <c r="BD100" i="3"/>
  <c r="BC100" i="3"/>
  <c r="BB100" i="3"/>
  <c r="BA100" i="3"/>
  <c r="BA101" i="3" s="1"/>
  <c r="E16" i="2" s="1"/>
  <c r="G100" i="3"/>
  <c r="H16" i="2"/>
  <c r="G16" i="2"/>
  <c r="B16" i="2"/>
  <c r="A16" i="2"/>
  <c r="BD101" i="3"/>
  <c r="BC101" i="3"/>
  <c r="BB101" i="3"/>
  <c r="F16" i="2" s="1"/>
  <c r="G101" i="3"/>
  <c r="C101" i="3"/>
  <c r="BE94" i="3"/>
  <c r="BE98" i="3" s="1"/>
  <c r="I15" i="2" s="1"/>
  <c r="BD94" i="3"/>
  <c r="BC94" i="3"/>
  <c r="BB94" i="3"/>
  <c r="BB98" i="3" s="1"/>
  <c r="F15" i="2" s="1"/>
  <c r="BA94" i="3"/>
  <c r="G94" i="3"/>
  <c r="BE92" i="3"/>
  <c r="BD92" i="3"/>
  <c r="BC92" i="3"/>
  <c r="BC98" i="3" s="1"/>
  <c r="G15" i="2" s="1"/>
  <c r="BB92" i="3"/>
  <c r="G92" i="3"/>
  <c r="BA92" i="3" s="1"/>
  <c r="BA98" i="3" s="1"/>
  <c r="E15" i="2" s="1"/>
  <c r="B15" i="2"/>
  <c r="A15" i="2"/>
  <c r="BD98" i="3"/>
  <c r="H15" i="2" s="1"/>
  <c r="G98" i="3"/>
  <c r="C98" i="3"/>
  <c r="BE88" i="3"/>
  <c r="BD88" i="3"/>
  <c r="BC88" i="3"/>
  <c r="BB88" i="3"/>
  <c r="G88" i="3"/>
  <c r="BA88" i="3" s="1"/>
  <c r="BE86" i="3"/>
  <c r="BD86" i="3"/>
  <c r="BC86" i="3"/>
  <c r="BB86" i="3"/>
  <c r="BA86" i="3"/>
  <c r="G86" i="3"/>
  <c r="BE83" i="3"/>
  <c r="BD83" i="3"/>
  <c r="BD90" i="3" s="1"/>
  <c r="H14" i="2" s="1"/>
  <c r="BC83" i="3"/>
  <c r="BB83" i="3"/>
  <c r="G83" i="3"/>
  <c r="BA83" i="3" s="1"/>
  <c r="BE81" i="3"/>
  <c r="BE90" i="3" s="1"/>
  <c r="I14" i="2" s="1"/>
  <c r="BD81" i="3"/>
  <c r="BC81" i="3"/>
  <c r="BB81" i="3"/>
  <c r="BA81" i="3"/>
  <c r="BA90" i="3" s="1"/>
  <c r="E14" i="2" s="1"/>
  <c r="G81" i="3"/>
  <c r="B14" i="2"/>
  <c r="A14" i="2"/>
  <c r="BB90" i="3"/>
  <c r="F14" i="2" s="1"/>
  <c r="C90" i="3"/>
  <c r="BE76" i="3"/>
  <c r="BE79" i="3" s="1"/>
  <c r="BD76" i="3"/>
  <c r="BC76" i="3"/>
  <c r="BB76" i="3"/>
  <c r="BB79" i="3" s="1"/>
  <c r="F13" i="2" s="1"/>
  <c r="BA76" i="3"/>
  <c r="G76" i="3"/>
  <c r="BE73" i="3"/>
  <c r="BD73" i="3"/>
  <c r="BC73" i="3"/>
  <c r="BC79" i="3" s="1"/>
  <c r="G13" i="2" s="1"/>
  <c r="BB73" i="3"/>
  <c r="G73" i="3"/>
  <c r="BA73" i="3" s="1"/>
  <c r="I13" i="2"/>
  <c r="B13" i="2"/>
  <c r="A13" i="2"/>
  <c r="BD79" i="3"/>
  <c r="H13" i="2" s="1"/>
  <c r="G79" i="3"/>
  <c r="C79" i="3"/>
  <c r="BE69" i="3"/>
  <c r="BD69" i="3"/>
  <c r="BC69" i="3"/>
  <c r="BC71" i="3" s="1"/>
  <c r="G12" i="2" s="1"/>
  <c r="BB69" i="3"/>
  <c r="G69" i="3"/>
  <c r="BA69" i="3" s="1"/>
  <c r="BA71" i="3" s="1"/>
  <c r="I12" i="2"/>
  <c r="F12" i="2"/>
  <c r="E12" i="2"/>
  <c r="B12" i="2"/>
  <c r="A12" i="2"/>
  <c r="BE71" i="3"/>
  <c r="BD71" i="3"/>
  <c r="H12" i="2" s="1"/>
  <c r="BB71" i="3"/>
  <c r="G71" i="3"/>
  <c r="C71" i="3"/>
  <c r="BE55" i="3"/>
  <c r="BD55" i="3"/>
  <c r="BC55" i="3"/>
  <c r="BB55" i="3"/>
  <c r="G55" i="3"/>
  <c r="BA55" i="3" s="1"/>
  <c r="BE46" i="3"/>
  <c r="BE67" i="3" s="1"/>
  <c r="BD46" i="3"/>
  <c r="BC46" i="3"/>
  <c r="BB46" i="3"/>
  <c r="BB67" i="3" s="1"/>
  <c r="F11" i="2" s="1"/>
  <c r="BA46" i="3"/>
  <c r="G46" i="3"/>
  <c r="BE42" i="3"/>
  <c r="BD42" i="3"/>
  <c r="BC42" i="3"/>
  <c r="BB42" i="3"/>
  <c r="G42" i="3"/>
  <c r="BA42" i="3" s="1"/>
  <c r="I11" i="2"/>
  <c r="B11" i="2"/>
  <c r="A11" i="2"/>
  <c r="BD67" i="3"/>
  <c r="H11" i="2" s="1"/>
  <c r="G67" i="3"/>
  <c r="C67" i="3"/>
  <c r="BE37" i="3"/>
  <c r="BD37" i="3"/>
  <c r="BD40" i="3" s="1"/>
  <c r="H10" i="2" s="1"/>
  <c r="BC37" i="3"/>
  <c r="BC40" i="3" s="1"/>
  <c r="BB37" i="3"/>
  <c r="G37" i="3"/>
  <c r="BA37" i="3" s="1"/>
  <c r="BE34" i="3"/>
  <c r="BE40" i="3" s="1"/>
  <c r="I10" i="2" s="1"/>
  <c r="BD34" i="3"/>
  <c r="BC34" i="3"/>
  <c r="BB34" i="3"/>
  <c r="BA34" i="3"/>
  <c r="BA40" i="3" s="1"/>
  <c r="E10" i="2" s="1"/>
  <c r="G34" i="3"/>
  <c r="G10" i="2"/>
  <c r="B10" i="2"/>
  <c r="A10" i="2"/>
  <c r="BB40" i="3"/>
  <c r="F10" i="2" s="1"/>
  <c r="C40" i="3"/>
  <c r="BE30" i="3"/>
  <c r="BD30" i="3"/>
  <c r="BC30" i="3"/>
  <c r="BB30" i="3"/>
  <c r="BA30" i="3"/>
  <c r="G30" i="3"/>
  <c r="BE28" i="3"/>
  <c r="BD28" i="3"/>
  <c r="BC28" i="3"/>
  <c r="BB28" i="3"/>
  <c r="G28" i="3"/>
  <c r="BA28" i="3" s="1"/>
  <c r="BE26" i="3"/>
  <c r="BD26" i="3"/>
  <c r="BC26" i="3"/>
  <c r="BB26" i="3"/>
  <c r="BA26" i="3"/>
  <c r="G26" i="3"/>
  <c r="BE24" i="3"/>
  <c r="BD24" i="3"/>
  <c r="BC24" i="3"/>
  <c r="BB24" i="3"/>
  <c r="G24" i="3"/>
  <c r="BA24" i="3" s="1"/>
  <c r="BE22" i="3"/>
  <c r="BD22" i="3"/>
  <c r="BC22" i="3"/>
  <c r="BB22" i="3"/>
  <c r="BB32" i="3" s="1"/>
  <c r="F9" i="2" s="1"/>
  <c r="BA22" i="3"/>
  <c r="G22" i="3"/>
  <c r="BE20" i="3"/>
  <c r="BD20" i="3"/>
  <c r="BC20" i="3"/>
  <c r="BB20" i="3"/>
  <c r="G20" i="3"/>
  <c r="BA20" i="3" s="1"/>
  <c r="B9" i="2"/>
  <c r="A9" i="2"/>
  <c r="BD32" i="3"/>
  <c r="H9" i="2" s="1"/>
  <c r="G32" i="3"/>
  <c r="C32" i="3"/>
  <c r="BE15" i="3"/>
  <c r="BD15" i="3"/>
  <c r="BC15" i="3"/>
  <c r="BB15" i="3"/>
  <c r="G15" i="3"/>
  <c r="BA15" i="3" s="1"/>
  <c r="BE13" i="3"/>
  <c r="BE18" i="3" s="1"/>
  <c r="I8" i="2" s="1"/>
  <c r="BD13" i="3"/>
  <c r="BC13" i="3"/>
  <c r="BB13" i="3"/>
  <c r="BB18" i="3" s="1"/>
  <c r="F8" i="2" s="1"/>
  <c r="BA13" i="3"/>
  <c r="G13" i="3"/>
  <c r="BE11" i="3"/>
  <c r="BD11" i="3"/>
  <c r="BC11" i="3"/>
  <c r="BC18" i="3" s="1"/>
  <c r="G8" i="2" s="1"/>
  <c r="BB11" i="3"/>
  <c r="G11" i="3"/>
  <c r="BA11" i="3" s="1"/>
  <c r="B8" i="2"/>
  <c r="A8" i="2"/>
  <c r="BD18" i="3"/>
  <c r="H8" i="2" s="1"/>
  <c r="G18" i="3"/>
  <c r="C18" i="3"/>
  <c r="BE8" i="3"/>
  <c r="BD8" i="3"/>
  <c r="BC8" i="3"/>
  <c r="BC9" i="3" s="1"/>
  <c r="G7" i="2" s="1"/>
  <c r="BB8" i="3"/>
  <c r="G8" i="3"/>
  <c r="BA8" i="3" s="1"/>
  <c r="BA9" i="3" s="1"/>
  <c r="E7" i="2" s="1"/>
  <c r="I7" i="2"/>
  <c r="F7" i="2"/>
  <c r="B7" i="2"/>
  <c r="A7" i="2"/>
  <c r="BE9" i="3"/>
  <c r="BD9" i="3"/>
  <c r="H7" i="2" s="1"/>
  <c r="BB9" i="3"/>
  <c r="G9" i="3"/>
  <c r="C9" i="3"/>
  <c r="E4" i="3"/>
  <c r="C4" i="3"/>
  <c r="F3" i="3"/>
  <c r="C3" i="3"/>
  <c r="C2" i="2"/>
  <c r="C1" i="2"/>
  <c r="C33" i="1"/>
  <c r="F33" i="1" s="1"/>
  <c r="C31" i="1"/>
  <c r="C9" i="1"/>
  <c r="G7" i="1"/>
  <c r="D2" i="1"/>
  <c r="C2" i="1"/>
  <c r="H24" i="2" l="1"/>
  <c r="C17" i="1" s="1"/>
  <c r="BC32" i="3"/>
  <c r="G9" i="2" s="1"/>
  <c r="G24" i="2" s="1"/>
  <c r="C18" i="1" s="1"/>
  <c r="BE32" i="3"/>
  <c r="I9" i="2" s="1"/>
  <c r="BC67" i="3"/>
  <c r="G11" i="2" s="1"/>
  <c r="BA79" i="3"/>
  <c r="E13" i="2" s="1"/>
  <c r="BC90" i="3"/>
  <c r="G14" i="2" s="1"/>
  <c r="BB221" i="3"/>
  <c r="F19" i="2" s="1"/>
  <c r="I24" i="2"/>
  <c r="C21" i="1" s="1"/>
  <c r="BA32" i="3"/>
  <c r="E9" i="2" s="1"/>
  <c r="BA67" i="3"/>
  <c r="E11" i="2" s="1"/>
  <c r="BC185" i="3"/>
  <c r="G18" i="2" s="1"/>
  <c r="BC221" i="3"/>
  <c r="G19" i="2" s="1"/>
  <c r="BA221" i="3"/>
  <c r="E19" i="2" s="1"/>
  <c r="BE221" i="3"/>
  <c r="I19" i="2" s="1"/>
  <c r="BA18" i="3"/>
  <c r="E8" i="2" s="1"/>
  <c r="E24" i="2" s="1"/>
  <c r="BA185" i="3"/>
  <c r="E18" i="2" s="1"/>
  <c r="BE185" i="3"/>
  <c r="I18" i="2" s="1"/>
  <c r="BB105" i="3"/>
  <c r="BB108" i="3" s="1"/>
  <c r="F17" i="2" s="1"/>
  <c r="F24" i="2" s="1"/>
  <c r="C16" i="1" s="1"/>
  <c r="BB112" i="3"/>
  <c r="BB185" i="3" s="1"/>
  <c r="F18" i="2" s="1"/>
  <c r="BB229" i="3"/>
  <c r="BB233" i="3" s="1"/>
  <c r="F21" i="2" s="1"/>
  <c r="BB237" i="3"/>
  <c r="BB262" i="3" s="1"/>
  <c r="F22" i="2" s="1"/>
  <c r="BB269" i="3"/>
  <c r="BB274" i="3" s="1"/>
  <c r="F23" i="2" s="1"/>
  <c r="G40" i="3"/>
  <c r="G90" i="3"/>
  <c r="G35" i="2" l="1"/>
  <c r="I35" i="2" s="1"/>
  <c r="G21" i="1" s="1"/>
  <c r="G30" i="2"/>
  <c r="I30" i="2" s="1"/>
  <c r="G16" i="1" s="1"/>
  <c r="C15" i="1"/>
  <c r="C19" i="1" s="1"/>
  <c r="C22" i="1" s="1"/>
  <c r="G36" i="2"/>
  <c r="I36" i="2" s="1"/>
  <c r="G33" i="2"/>
  <c r="I33" i="2" s="1"/>
  <c r="G19" i="1" s="1"/>
  <c r="G32" i="2"/>
  <c r="I32" i="2" s="1"/>
  <c r="G18" i="1" s="1"/>
  <c r="G29" i="2"/>
  <c r="I29" i="2" s="1"/>
  <c r="G34" i="2"/>
  <c r="I34" i="2" s="1"/>
  <c r="G20" i="1" s="1"/>
  <c r="G31" i="2"/>
  <c r="I31" i="2" s="1"/>
  <c r="G17" i="1" s="1"/>
  <c r="H37" i="2" l="1"/>
  <c r="G23" i="1" s="1"/>
  <c r="G15" i="1"/>
  <c r="C23" i="1"/>
  <c r="F30" i="1" s="1"/>
  <c r="F31" i="1" l="1"/>
  <c r="F34" i="1" s="1"/>
  <c r="G22" i="1"/>
</calcChain>
</file>

<file path=xl/sharedStrings.xml><?xml version="1.0" encoding="utf-8"?>
<sst xmlns="http://schemas.openxmlformats.org/spreadsheetml/2006/main" count="721" uniqueCount="369">
  <si>
    <t>Rozpočet</t>
  </si>
  <si>
    <t xml:space="preserve">JKSO </t>
  </si>
  <si>
    <t>Objekt</t>
  </si>
  <si>
    <t>Název objektu</t>
  </si>
  <si>
    <t xml:space="preserve">SKP </t>
  </si>
  <si>
    <t xml:space="preserve"> </t>
  </si>
  <si>
    <t>Měrná jednotka</t>
  </si>
  <si>
    <t>Stavba</t>
  </si>
  <si>
    <t>Název stavby</t>
  </si>
  <si>
    <t>Počet jednotek</t>
  </si>
  <si>
    <t>Náklady na m.j.</t>
  </si>
  <si>
    <t>Projektant</t>
  </si>
  <si>
    <t>Typ rozpočtu</t>
  </si>
  <si>
    <t>Zpracovatel projektu</t>
  </si>
  <si>
    <t>Objednatel</t>
  </si>
  <si>
    <t>Dodavatel</t>
  </si>
  <si>
    <t xml:space="preserve">Zakázkové číslo </t>
  </si>
  <si>
    <t>Rozpočtoval</t>
  </si>
  <si>
    <t>Počet listů</t>
  </si>
  <si>
    <t>ROZPOČTOVÉ NÁKLADY</t>
  </si>
  <si>
    <t>Základní rozpočtové náklady</t>
  </si>
  <si>
    <t>Ostatní rozpočtové náklady</t>
  </si>
  <si>
    <t>HSV celkem</t>
  </si>
  <si>
    <t>Z</t>
  </si>
  <si>
    <t>PSV celkem</t>
  </si>
  <si>
    <t>R</t>
  </si>
  <si>
    <t>M práce celkem</t>
  </si>
  <si>
    <t>N</t>
  </si>
  <si>
    <t>M dodávky celkem</t>
  </si>
  <si>
    <t>ZRN celkem</t>
  </si>
  <si>
    <t>HZS</t>
  </si>
  <si>
    <t>ZRN+HZS</t>
  </si>
  <si>
    <t>Ostatní náklady neuvedené</t>
  </si>
  <si>
    <t>ZRN+ost.náklady+HZS</t>
  </si>
  <si>
    <t>Ostatní náklady celkem</t>
  </si>
  <si>
    <t>Vypracoval</t>
  </si>
  <si>
    <t>Za zhotovitele</t>
  </si>
  <si>
    <t>Za objednatele</t>
  </si>
  <si>
    <t>Jméno :</t>
  </si>
  <si>
    <t>Datum :</t>
  </si>
  <si>
    <t>Podpis :</t>
  </si>
  <si>
    <t>Podpis:</t>
  </si>
  <si>
    <t>Základ pro DPH</t>
  </si>
  <si>
    <t xml:space="preserve">%  </t>
  </si>
  <si>
    <t>DPH</t>
  </si>
  <si>
    <t xml:space="preserve">% </t>
  </si>
  <si>
    <t>CENA ZA OBJEKT CELKEM</t>
  </si>
  <si>
    <t>Poznámka :</t>
  </si>
  <si>
    <t>Stavba :</t>
  </si>
  <si>
    <t>Rozpočet :</t>
  </si>
  <si>
    <t>Objekt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</si>
  <si>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</si>
  <si>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</si>
  <si>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</si>
  <si>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</si>
  <si>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</si>
  <si>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</si>
  <si>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</si>
  <si>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</si>
  <si>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</si>
  <si>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</si>
  <si>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</si>
  <si>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</si>
  <si>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</si>
  <si>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</si>
  <si>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</si>
  <si>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</si>
  <si>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</si>
  <si>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</si>
  <si>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</si>
  <si>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</si>
  <si>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</si>
  <si>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</si>
  <si>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</si>
  <si>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</si>
  <si>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</si>
  <si>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SLEPÝ ROZPOČET</t>
  </si>
  <si>
    <t>Slepý rozpočet</t>
  </si>
  <si>
    <t>80321</t>
  </si>
  <si>
    <t>Rekonstrukce kaple Panny Marie v Kačlehách</t>
  </si>
  <si>
    <t>01</t>
  </si>
  <si>
    <t>Rekonstrukce kaple</t>
  </si>
  <si>
    <t>Rekonstrukce kaple - způsobilé náklady</t>
  </si>
  <si>
    <t>0</t>
  </si>
  <si>
    <t>Přípravné a pomocné práce</t>
  </si>
  <si>
    <t>110990001</t>
  </si>
  <si>
    <t xml:space="preserve">Stavebně technický průzkum dřevěného krovu </t>
  </si>
  <si>
    <t>kpl</t>
  </si>
  <si>
    <t>132201210R00</t>
  </si>
  <si>
    <t>Hloubení rýh š.do 200 cm hor.3 do 50 m3,STROJNĚ přístup.chodník 3,0m před kaplí</t>
  </si>
  <si>
    <t>m3</t>
  </si>
  <si>
    <t>1,9*3,15*0,25</t>
  </si>
  <si>
    <t>132302101U00</t>
  </si>
  <si>
    <t xml:space="preserve">Hloub rýh š 0,6m soudr hor 4 ručně </t>
  </si>
  <si>
    <t>obkopání kaple:(0,8+0,3)/2*0,9*(1,75+2,1+1,75+7,5+4,5)*2</t>
  </si>
  <si>
    <t>174101101R00</t>
  </si>
  <si>
    <t xml:space="preserve">Zásyp jam, rýh, šachet se zhutněním </t>
  </si>
  <si>
    <t>odpoč.okap.chodník:-0,5*(1,75+2,1+1,75+7,5+4,5+0,5)*2*0,25</t>
  </si>
  <si>
    <t>5</t>
  </si>
  <si>
    <t>Komunikace</t>
  </si>
  <si>
    <t>451577777R00</t>
  </si>
  <si>
    <t>Podklad pod dlažbu z kameniva těženého tl.do 10 cm štěrkodrť fr.4/8mm</t>
  </si>
  <si>
    <t>m2</t>
  </si>
  <si>
    <t>okap.chodník tl.6cm:0,5*(1,75+2,1+1,75+7,5+4,5+0,5)*2</t>
  </si>
  <si>
    <t>564751111R00</t>
  </si>
  <si>
    <t>Podklad z kameniva drceného vel.0-32 mm,tl. 15 cm přístupový chodník</t>
  </si>
  <si>
    <t>1,9*3,15</t>
  </si>
  <si>
    <t>564831111R00</t>
  </si>
  <si>
    <t>Podklad ze štěrkodrti po zhutnění tloušťky 10 cm fr.16/32mm   okap.chodník</t>
  </si>
  <si>
    <t>okolo kaple:0,5*(1,75+2,1+1,75+7,5+4,5+0,5)*2</t>
  </si>
  <si>
    <t>594611111RT2</t>
  </si>
  <si>
    <t>Dlažba z lomového kamene,lože štěrkopís.do 5 cm včetně dodávky kamene tl.4-6cm, odseky tříděné</t>
  </si>
  <si>
    <t>1,5*3,00</t>
  </si>
  <si>
    <t>772522160U00</t>
  </si>
  <si>
    <t>Mont.kamen dlažby pravoúhlé do lože 100 -70mm okap chodník</t>
  </si>
  <si>
    <t>58382159</t>
  </si>
  <si>
    <t>Deska dlažeb.smirk. tl.7-10cm do 0,48 m2 žula okap.chodník</t>
  </si>
  <si>
    <t>61</t>
  </si>
  <si>
    <t>Upravy povrchů vnitřní</t>
  </si>
  <si>
    <t>611421231R00</t>
  </si>
  <si>
    <t>Oprava váp.omítek stropů do 10% plochy - štukových vč pomoc.lešení - pouze povrchové defekty</t>
  </si>
  <si>
    <t>klenby:(1,54+0,6)*1,6+(1,6+1,78)/2*(0,4+0,9)+(0,57*(3,64+1,45)+(2,43+2,31)*(3,74+0,4)+(0,57+0,66)*(3,64+1,4))*1,15</t>
  </si>
  <si>
    <t>1,28*(3,74+0,4)*0,6*1,15</t>
  </si>
  <si>
    <t>612421231R00</t>
  </si>
  <si>
    <t>Oprava vápen.omítek stěn do 10 % pl. - štukových pouze povrchové defekty</t>
  </si>
  <si>
    <t>1,54*(1,82+1,195)/2+1,54*(1,82+2,32)/2+1,6*1,82-1,2*1,95+(1,2+1,95*2)*0,2+1,6*1,85-1,2*1,7+(1,2+1,7*2)*0,24</t>
  </si>
  <si>
    <t>0,92*2,07*2+(7,82+3,74+0,05*4)*2*2,17-0,95*1,03*4+(1,74+1,17)/2*0,78*2*4+0,74*0,78*2*4-1,2*1,7</t>
  </si>
  <si>
    <t>62</t>
  </si>
  <si>
    <t>Úpravy povrchů vnější</t>
  </si>
  <si>
    <t>622421144R00</t>
  </si>
  <si>
    <t>Omítka vnější stěn, MVC, štuková, složitost 3 s menším podílem cement.složky - sokl</t>
  </si>
  <si>
    <t>SV pohled:(1,025+0,76)/2*2,2+1,5*0,76+7,5*(0,76+0,65)/2+4,72*0,63</t>
  </si>
  <si>
    <t>JZ pohled:4,72*(0,63+0,8)/2+7,5*(0,8+0,82)/2+1,5*0,82+2,2*(1,02+0,82)/2</t>
  </si>
  <si>
    <t>JV pohled:(3,9-1,2)*1,03</t>
  </si>
  <si>
    <t>622424221R00</t>
  </si>
  <si>
    <t xml:space="preserve">Oprava vnějších omítek štukových, čl. IV, do 20 % </t>
  </si>
  <si>
    <t>SV pohled:2,1*2,74+2,0*2,1+1,57*(4,9+3,2)/2+7,5*3,25+0,10*6*2,3+4,72*3,25+3*0,10*3,0-(0,95*0,6+0,29)*2</t>
  </si>
  <si>
    <t>(0,95+1,03*2)*0,27*2</t>
  </si>
  <si>
    <t>JZ pohled:4,72*3,25+7,5*3,25+3,0*0,10*3+0,10*6*2,3+1,57*(4,9+3,2)/2+2,0*2,1+2,1*2,74-(0,95*0,6+0,29)*2</t>
  </si>
  <si>
    <t>JV pohled:3,7*2,74-1,2*0,92+(1,2+2,14*2)*0,25</t>
  </si>
  <si>
    <t>věž:3,32*2,1+3,12*5,71-1,1*0,8+(1,1*2+0,8)-0,3*0,53+(0,3+0,53*2)*0,3-0,95+1,1*3,14*0,25</t>
  </si>
  <si>
    <t>3,12*5,71-1,1*0,8+(1,1*2+0,8)*0,3-0,95+1,1*3,14*0,25</t>
  </si>
  <si>
    <t>(3,16*5,71-1,1*0,8+(1,1*2+0,8)*0,3-0,95+1,1*3,14*0,25+5,2*0,1*4)*2</t>
  </si>
  <si>
    <t>622471318R00</t>
  </si>
  <si>
    <t>Nátěr nebo nástřik stěn vnějších, složitost 3 - 4 s vápen.složkou</t>
  </si>
  <si>
    <t>SV pohled sokl-šedá:(1,025+0,76)/2*2,2+1,5*0,76+7,5*(0,76+0,65)/2+4,72*0,63</t>
  </si>
  <si>
    <t>9</t>
  </si>
  <si>
    <t>Ostatní konstrukce, bourání</t>
  </si>
  <si>
    <t>952901111R00</t>
  </si>
  <si>
    <t xml:space="preserve">Vyčištění budov o výšce podlaží do 4 m </t>
  </si>
  <si>
    <t>2,4*3,7+7,56*6,09+11,65</t>
  </si>
  <si>
    <t>91</t>
  </si>
  <si>
    <t>Doplňující práce na komunikaci</t>
  </si>
  <si>
    <t>917461111R00</t>
  </si>
  <si>
    <t>Osazení stoj.kam.obrubníků, s opěrou,lože z BP12,5 okapový chodník</t>
  </si>
  <si>
    <t>m</t>
  </si>
  <si>
    <t>přístup chodník:</t>
  </si>
  <si>
    <t>3m před vstupem:3,15*2+1,5</t>
  </si>
  <si>
    <t>58380373</t>
  </si>
  <si>
    <t>Obrubník kamenný přímý OP7 15x25 cm</t>
  </si>
  <si>
    <t>3m před vstupem:(3,15*2+1,5)*1,05</t>
  </si>
  <si>
    <t>94</t>
  </si>
  <si>
    <t>Lešení a stavební výtahy</t>
  </si>
  <si>
    <t>941941041R00</t>
  </si>
  <si>
    <t xml:space="preserve">Montáž lešení leh.řad.s podlahami,š.1,2 m, H 10 m </t>
  </si>
  <si>
    <t>věž:(3,9+1,5*2)*9,8+(3,2+1,5*2)*9,6*2+(3,9+1,5*2)*5,35</t>
  </si>
  <si>
    <t>941941291R00</t>
  </si>
  <si>
    <t>Příplatek za každý měsíc použití lešení k pol.1041 2měsíce</t>
  </si>
  <si>
    <t>223,575</t>
  </si>
  <si>
    <t>941941841R00</t>
  </si>
  <si>
    <t xml:space="preserve">Demontáž lešení leh.řad.s podlahami,š.1,2 m,H 10 m </t>
  </si>
  <si>
    <t>941955002R00</t>
  </si>
  <si>
    <t xml:space="preserve">Lešení lehké pomocné, výška podlahy do 1,9 m </t>
  </si>
  <si>
    <t>okolo kaple:1,0*(1,75+2,1+1,75+7,5+4,5+0,5)*2</t>
  </si>
  <si>
    <t>96</t>
  </si>
  <si>
    <t>Bourání konstrukcí</t>
  </si>
  <si>
    <t>965043341R00</t>
  </si>
  <si>
    <t>Bourání podkladů bet., potěr tl. 10 cm, nad 4 m2 stávající okap.chodník</t>
  </si>
  <si>
    <t>okolo kaple:0,5*(1,75+2,1+1,75+7,5+4,5+0,5)*2*0,10</t>
  </si>
  <si>
    <t>978015291R00</t>
  </si>
  <si>
    <t>Otlučení omítek vnějších MC v složit.1-4 do 100 % stávající sokl</t>
  </si>
  <si>
    <t>99</t>
  </si>
  <si>
    <t>Staveništní přesun hmot</t>
  </si>
  <si>
    <t>999281111R00</t>
  </si>
  <si>
    <t xml:space="preserve">Přesun hmot pro opravy a údržbu do výšky 25 m </t>
  </si>
  <si>
    <t>t</t>
  </si>
  <si>
    <t>711</t>
  </si>
  <si>
    <t>Izolace proti vodě</t>
  </si>
  <si>
    <t>711482010</t>
  </si>
  <si>
    <t>Izolační systém fólií svisle včetně lišty a doplňk nopová folie ve specifikaci</t>
  </si>
  <si>
    <t>okolo kaple:(1,75+2,1+1,75+7,5+4,5)*2*1,3</t>
  </si>
  <si>
    <t>283231411</t>
  </si>
  <si>
    <t>Fólie nopová drenážní tl. 0,6 mm  2,0x20 m</t>
  </si>
  <si>
    <t>okolo kaple:(1,75+2,1+1,75+7,5+4,5)*2*1,3*1,1</t>
  </si>
  <si>
    <t>998711101R00</t>
  </si>
  <si>
    <t xml:space="preserve">Přesun hmot pro izolace proti vodě, výšky do 6 m </t>
  </si>
  <si>
    <t>762</t>
  </si>
  <si>
    <t>Konstrukce tesařské</t>
  </si>
  <si>
    <t>762084211R00</t>
  </si>
  <si>
    <t>Příplatek pro bednění a laťování ve výšce 4 - 12 m věž</t>
  </si>
  <si>
    <t>věž:(3,7+1,75)/2*1,2*4+1,5*3,51*0,5*6</t>
  </si>
  <si>
    <t>762331911R00</t>
  </si>
  <si>
    <t>Vyřezání části střešní vazby do 120 cm2,do dl.3 m předpoklad výměny 40%</t>
  </si>
  <si>
    <t>námětka  6/8:1,3*23</t>
  </si>
  <si>
    <t>u okapu:1,3*23</t>
  </si>
  <si>
    <t>kleštiny 11/9:2,75*(5+3)</t>
  </si>
  <si>
    <t>-81,80*0,6</t>
  </si>
  <si>
    <t>762331921R00</t>
  </si>
  <si>
    <t>Vyřezání části střešní vazby do 224 cm2,do dl.3 m předpoklad výměny 40%</t>
  </si>
  <si>
    <t>sloupky 12/16:1,5*6+2,64</t>
  </si>
  <si>
    <t>pásky 11/14:1,5*4*2</t>
  </si>
  <si>
    <t>šikmé vzpěry 13/15:2,8*2</t>
  </si>
  <si>
    <t>-29,24*0,6</t>
  </si>
  <si>
    <t>762331922R00</t>
  </si>
  <si>
    <t>Vyřezání části střešní vazby do 224 cm2,do dl.5 m předpoklad výměny 40%</t>
  </si>
  <si>
    <t>krokev 14/10:4,2*23</t>
  </si>
  <si>
    <t>-96,6*0,6</t>
  </si>
  <si>
    <t>762331931R00</t>
  </si>
  <si>
    <t>Vyřezání části střešní vazby do 288 cm2,do dl.3 m předpoklad výměny 40%</t>
  </si>
  <si>
    <t>vaznice 16/18:3,0</t>
  </si>
  <si>
    <t>vaznice 14/18:2,8</t>
  </si>
  <si>
    <t>-5,8*0,6</t>
  </si>
  <si>
    <t>762331932R00</t>
  </si>
  <si>
    <t>Vyřezání části střešní vazby do 288 cm2,do dl.5 m předpoklad výměny 40%</t>
  </si>
  <si>
    <t>krokevní trámy 16/18:4,2*9</t>
  </si>
  <si>
    <t>-37,80*0,6</t>
  </si>
  <si>
    <t>762331933R00</t>
  </si>
  <si>
    <t>Vyřezání části střešní vazby do 288 cm2,do dl.8 m předpoklad výměny 40%</t>
  </si>
  <si>
    <t>vaznice 16/18:6,1*3</t>
  </si>
  <si>
    <t>vaznice 14/18:6,5*2</t>
  </si>
  <si>
    <t>-31,30*0,6</t>
  </si>
  <si>
    <t>762331941R00</t>
  </si>
  <si>
    <t>Vyřezání části střešní vazby do 450 cm2,do dl.3 m předpoklad výměny 40%</t>
  </si>
  <si>
    <t>vaz.trám 16/20:0,5*8</t>
  </si>
  <si>
    <t>pozednice 21/16:0,94*5+1,1*3</t>
  </si>
  <si>
    <t>-12,0*0,6</t>
  </si>
  <si>
    <t>762331943R00</t>
  </si>
  <si>
    <t>Vyřezání části střešní vazby do 450 cm2,do dl.8 m předpoklad výměny 40%</t>
  </si>
  <si>
    <t>vazný trám 16/20:6,6*2</t>
  </si>
  <si>
    <t>pozednice 21/16:7,0*2</t>
  </si>
  <si>
    <t>-27,20*0,6</t>
  </si>
  <si>
    <t>762332931R00</t>
  </si>
  <si>
    <t>Doplnění části střešní vazby z hranolků do 120 cm2 předpoklad výměny 40%</t>
  </si>
  <si>
    <t>762332932R00</t>
  </si>
  <si>
    <t>Doplnění části střešní vazby z hranolků do 224 cm2 předpoklad výměny 40%</t>
  </si>
  <si>
    <t>762332933R00</t>
  </si>
  <si>
    <t>Doplnění části střešní vazby z hranolků do 288 cm2 předpoklad výměny 40%</t>
  </si>
  <si>
    <t>762332934R00</t>
  </si>
  <si>
    <t>Doplnění části střešní vazby z hranolků do 450 cm2 předpoklad výměny 40%</t>
  </si>
  <si>
    <t>762341210RT2</t>
  </si>
  <si>
    <t>Montáž bednění střech rovných, prkna hrubá na sraz včetně dodávky řeziva, prkna tl. 24 mm</t>
  </si>
  <si>
    <t>kaple:5,9*4,8*2+(1,2+0,29)/2*2,5*2+(1,04+1,14+1,16+1,24+1,29+1,27+1,14+1,16+1,19+1,05)*(2,5+2,25+0,25)*0,5</t>
  </si>
  <si>
    <t>762342203RT4</t>
  </si>
  <si>
    <t>Montáž laťování střech, vzdálenost latí 22 - 36 cm včetně dodávky řeziva, latě 5/5 cm</t>
  </si>
  <si>
    <t>762342812R00</t>
  </si>
  <si>
    <t>Demontáž laťování střech, rozteč latí do 50 cm původní laťování</t>
  </si>
  <si>
    <t>762395000R00</t>
  </si>
  <si>
    <t xml:space="preserve">Spojovací a ochranné prostředky pro střechy </t>
  </si>
  <si>
    <t>prkna:118,44*0,024</t>
  </si>
  <si>
    <t>latě:118,44*2,5*0,05*0,05</t>
  </si>
  <si>
    <t>998762103R00</t>
  </si>
  <si>
    <t xml:space="preserve">Přesun hmot pro tesařské konstrukce, výšky do 24 m </t>
  </si>
  <si>
    <t>764</t>
  </si>
  <si>
    <t>Konstrukce klempířské</t>
  </si>
  <si>
    <t>764311243RT1</t>
  </si>
  <si>
    <t>Krytina hladká z Pz , svitky falcovaná nad 45° plocha nad 25 m2</t>
  </si>
  <si>
    <t>764311842RT1</t>
  </si>
  <si>
    <t>Demont. krytiny falcované, nad 25 m2, nad 45° z Pz plechu</t>
  </si>
  <si>
    <t>764321220R00</t>
  </si>
  <si>
    <t>Oplechování Pz říms nebo pod římsami, rš 500 mm střechy</t>
  </si>
  <si>
    <t>kaple:5,9*2+1,2*2+(1,04+1,14+1,16+1,24+1,29+1,27+1,14+1,16+1,19+1,05)</t>
  </si>
  <si>
    <t>věž:3,7*4+1,5*6</t>
  </si>
  <si>
    <t>764321822R00</t>
  </si>
  <si>
    <t xml:space="preserve">Demontáž oplechování říms, rš 500 mm, nad 45° </t>
  </si>
  <si>
    <t>764341823R00</t>
  </si>
  <si>
    <t>Demontáž lemov. trub D 100 mm, vln. kryt. nad 45° křížek</t>
  </si>
  <si>
    <t>kus</t>
  </si>
  <si>
    <t>764362220R00</t>
  </si>
  <si>
    <t xml:space="preserve">Okno střešní z Pz plechu, krytina hladká,60 x 60cm </t>
  </si>
  <si>
    <t>764362812R00</t>
  </si>
  <si>
    <t xml:space="preserve">Demontáž střešního okna, hladká krytina, nad 45° </t>
  </si>
  <si>
    <t>764410250R00</t>
  </si>
  <si>
    <t xml:space="preserve">Oplechování parapetů včetně rohů Pz, rš 330 mm </t>
  </si>
  <si>
    <t>kaple:0,98*4</t>
  </si>
  <si>
    <t>764410850R00</t>
  </si>
  <si>
    <t xml:space="preserve">Demontáž oplechování parapetů,rš od 100 do 330 mm </t>
  </si>
  <si>
    <t>764421220R00</t>
  </si>
  <si>
    <t xml:space="preserve">Oplechování říms z Pz plechu, rš 150 mm </t>
  </si>
  <si>
    <t>římsy kaple:0,9*9</t>
  </si>
  <si>
    <t>římsy věže:2,0*2+3,7</t>
  </si>
  <si>
    <t>764421230R00</t>
  </si>
  <si>
    <t xml:space="preserve">Oplechování říms z Pz plechu, rš 200 mm </t>
  </si>
  <si>
    <t>věž-žaluzie:1,4*4</t>
  </si>
  <si>
    <t>764421830R00</t>
  </si>
  <si>
    <t xml:space="preserve">Demontáž oplechování říms,rš od 100 do 200 mm </t>
  </si>
  <si>
    <t>764319901</t>
  </si>
  <si>
    <t>Příplatek za velký sklon a složité plechování kryt věže</t>
  </si>
  <si>
    <t>764342221</t>
  </si>
  <si>
    <t>Lemování trub Pz, hladká krytina, D do 100 mm s úpravou - křížek na hřebeni</t>
  </si>
  <si>
    <t>998764103R00</t>
  </si>
  <si>
    <t xml:space="preserve">Přesun hmot pro klempířské konstr., výšky do 24 m </t>
  </si>
  <si>
    <t>908      R00</t>
  </si>
  <si>
    <t>Hzs-práce výškových specialistů úpravy a práce na vrcholu věže</t>
  </si>
  <si>
    <t>h</t>
  </si>
  <si>
    <t>věž:4,0</t>
  </si>
  <si>
    <t>765</t>
  </si>
  <si>
    <t>Krytiny tvrdé</t>
  </si>
  <si>
    <t>765361810R00</t>
  </si>
  <si>
    <t>Demontáž šindelové krytiny, do suti původní bednění</t>
  </si>
  <si>
    <t>766</t>
  </si>
  <si>
    <t>Konstrukce truhlářské</t>
  </si>
  <si>
    <t>6419521101</t>
  </si>
  <si>
    <t>Dveře vstupní dřev.masiv-repase nebo replika 2-křídl. 1200x1950mm dod+montáž</t>
  </si>
  <si>
    <t>6419521102</t>
  </si>
  <si>
    <t>Dveře vnitřní dřev.masiv-repase nebo replika 2-křídl. 1200x1700mm dod+montáž</t>
  </si>
  <si>
    <t>6419522191</t>
  </si>
  <si>
    <t>Repase a osaz.oken dřevěných jednod.zasklen.otvír. 1090x1070mm zaklen.případně dod.repliky</t>
  </si>
  <si>
    <t>6419522192</t>
  </si>
  <si>
    <t>Repase a osaz.oken dřevěných jednod.dřev.žaluzie 800x1200mm zaklen.otv.zvonice případně dod.repliky</t>
  </si>
  <si>
    <t>998766103R00</t>
  </si>
  <si>
    <t xml:space="preserve">Přesun hmot pro truhlářské konstr., výšky do 24 m </t>
  </si>
  <si>
    <t>783</t>
  </si>
  <si>
    <t>Nátěry</t>
  </si>
  <si>
    <t>783521100R00</t>
  </si>
  <si>
    <t xml:space="preserve">Nátěr syntetický klempíř. konstrukcí zákl., </t>
  </si>
  <si>
    <t>118,44+49,68*0,5+3,92*0,33+15,80*0,15+5,6*0,2</t>
  </si>
  <si>
    <t>783522100RT2</t>
  </si>
  <si>
    <t>Nátěr syntetický klempíř. konstrukcí email, email 2 x,</t>
  </si>
  <si>
    <t>783612101R00</t>
  </si>
  <si>
    <t xml:space="preserve">Nátěr truhlářských výrobků olejový  2x </t>
  </si>
  <si>
    <t>1,09*1,07*2*4+1,3*2,14*2+1,3*1,8*2+0,8*1,2*3*4</t>
  </si>
  <si>
    <t>783616000R00</t>
  </si>
  <si>
    <t xml:space="preserve">Nátěr olejový truhlářských výrobků, napuštění </t>
  </si>
  <si>
    <t>783784503R00</t>
  </si>
  <si>
    <t>Nátěr tesařských konstrukcí proti houbám,hmyzu a plísním dvojnásob.</t>
  </si>
  <si>
    <t>námětka  6/8:1,3*23*(0,06+0,08)*2</t>
  </si>
  <si>
    <t>u okapu:1,3*23*(0,06+0,08)*2</t>
  </si>
  <si>
    <t>kleštiny 11/9:2,75*(5+3)*(0,11+0,09)*2</t>
  </si>
  <si>
    <t>sloupky 12/16:(1,5*6+2,64)*(0,12+0,16)*2</t>
  </si>
  <si>
    <t>pásky 11/14:1,5*4*2*(0,11+0,14)*2</t>
  </si>
  <si>
    <t>šikmé vzpěry 13/15:2,8*2*(0,13+0,15)*2</t>
  </si>
  <si>
    <t>krokev 14/10:4,2*23*(0,14+0,10)*2</t>
  </si>
  <si>
    <t>vaznice 16/18:3,0*(0,16+0,18)*2</t>
  </si>
  <si>
    <t>vaznice 14/18:2,8*(0,14+0,18)*2</t>
  </si>
  <si>
    <t>krokevní trámy 16/18:4,2*9*(0,16+0,18)*2</t>
  </si>
  <si>
    <t>vaznice 16/18:6,1*3*(0,16+0,18)*2</t>
  </si>
  <si>
    <t>vaznice 14/18:6,5*2*(0,14+0,18)*2</t>
  </si>
  <si>
    <t>vaz.trám 16/20:0,5*8*(0,16+0,20)*2</t>
  </si>
  <si>
    <t>pozednice 21/16:(0,94*5+1,1*3)*(0,21+0,16)*2</t>
  </si>
  <si>
    <t>vazný trám 16/20:6,6*2*(0,16+0,20)*2</t>
  </si>
  <si>
    <t>pozednice 21/16:7,0*2*(0,21+0,16)*2</t>
  </si>
  <si>
    <t>prkna:118,44*2</t>
  </si>
  <si>
    <t>latě:118,44*2,5*0,05*4</t>
  </si>
  <si>
    <t>784</t>
  </si>
  <si>
    <t>Malby</t>
  </si>
  <si>
    <t>784402801R00</t>
  </si>
  <si>
    <t>Odstranění malby oškrábáním v místnosti H do 3,8 m opatrné odstranění vrchní vrstvy</t>
  </si>
  <si>
    <t>stěny:1,54*(1,82+1,195)/2+1,54*(1,82+2,32)/2+1,6*1,82-1,2*1,95+(1,2+1,95*2)*0,2+1,6*1,85-1,2*1,7+(1,2+1,7*2)*0,24</t>
  </si>
  <si>
    <t>784424271R00</t>
  </si>
  <si>
    <t xml:space="preserve">Malba váp.2x, 2bar+strop, pačok 2x, místn.do 3,8 m </t>
  </si>
  <si>
    <t>Ztížené výrobní podmínky</t>
  </si>
  <si>
    <t>Oborová přirážka</t>
  </si>
  <si>
    <t>Přesun stavebních kapacit</t>
  </si>
  <si>
    <t>Mimostaveništní doprava</t>
  </si>
  <si>
    <t>Zařízení staveniště</t>
  </si>
  <si>
    <t>Provoz investora</t>
  </si>
  <si>
    <t>Kompletační činnost (IČD)</t>
  </si>
  <si>
    <t>Rezerva rozpočtu</t>
  </si>
  <si>
    <t>Kříž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</si>
</sst>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0.0"/>
    <numFmt numFmtId="166" formatCode="#,##0\ &quot;Kč&quot;"/>
  </numFmts>
  <fonts count="25" x14ac:knownFonts="1">
    <font>
      <sz val="10"/>
      <name val="Arial CE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10"/>
      <color indexed="9"/>
      <name val="Arial CE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233">
    <xf numFmtId="0" fontId="0" fillId="0" borderId="0" xfId="0"/>
    <xf numFmtId="0" fontId="2" fillId="0" borderId="1" xfId="0" applyFont="1" applyBorder="1" applyAlignment="1">
      <alignment horizontal="centerContinuous" vertical="top"/>
    </xf>
    <xf numFmtId="0" fontId="3" fillId="0" borderId="1" xfId="0" applyFont="1" applyBorder="1" applyAlignment="1">
      <alignment horizontal="centerContinuous"/>
    </xf>
    <xf numFmtId="0" fontId="4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Continuous"/>
    </xf>
    <xf numFmtId="49" fontId="6" fillId="2" borderId="4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>
      <alignment horizontal="centerContinuous"/>
    </xf>
    <xf numFmtId="0" fontId="5" fillId="0" borderId="5" xfId="0" applyFont="1" applyBorder="1"/>
    <xf numFmtId="49" fontId="5" fillId="0" borderId="6" xfId="0" applyNumberFormat="1" applyFont="1" applyBorder="1" applyAlignment="1">
      <alignment horizontal="left"/>
    </xf>
    <xf numFmtId="0" fontId="3" fillId="0" borderId="7" xfId="0" applyFont="1" applyBorder="1"/>
    <xf numFmtId="0" fontId="5" fillId="0" borderId="8" xfId="0" applyFont="1" applyBorder="1"/>
    <xf numFmtId="49" fontId="5" fillId="0" borderId="9" xfId="0" applyNumberFormat="1" applyFont="1" applyBorder="1"/>
    <xf numFmtId="49" fontId="5" fillId="0" borderId="8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7" xfId="0" applyFont="1" applyBorder="1"/>
    <xf numFmtId="49" fontId="5" fillId="0" borderId="11" xfId="0" applyNumberFormat="1" applyFont="1" applyBorder="1" applyAlignment="1">
      <alignment horizontal="left"/>
    </xf>
    <xf numFmtId="49" fontId="4" fillId="2" borderId="7" xfId="0" applyNumberFormat="1" applyFont="1" applyFill="1" applyBorder="1"/>
    <xf numFmtId="49" fontId="3" fillId="2" borderId="8" xfId="0" applyNumberFormat="1" applyFont="1" applyFill="1" applyBorder="1"/>
    <xf numFmtId="49" fontId="4" fillId="2" borderId="9" xfId="0" applyNumberFormat="1" applyFont="1" applyFill="1" applyBorder="1"/>
    <xf numFmtId="49" fontId="3" fillId="2" borderId="9" xfId="0" applyNumberFormat="1" applyFont="1" applyFill="1" applyBorder="1"/>
    <xf numFmtId="0" fontId="5" fillId="0" borderId="10" xfId="0" applyFont="1" applyFill="1" applyBorder="1"/>
    <xf numFmtId="3" fontId="5" fillId="0" borderId="11" xfId="0" applyNumberFormat="1" applyFont="1" applyBorder="1" applyAlignment="1">
      <alignment horizontal="left"/>
    </xf>
    <xf numFmtId="0" fontId="0" fillId="0" borderId="0" xfId="0" applyFill="1"/>
    <xf numFmtId="49" fontId="4" fillId="2" borderId="12" xfId="0" applyNumberFormat="1" applyFont="1" applyFill="1" applyBorder="1"/>
    <xf numFmtId="49" fontId="3" fillId="2" borderId="13" xfId="0" applyNumberFormat="1" applyFont="1" applyFill="1" applyBorder="1"/>
    <xf numFmtId="49" fontId="4" fillId="2" borderId="0" xfId="0" applyNumberFormat="1" applyFont="1" applyFill="1" applyBorder="1"/>
    <xf numFmtId="49" fontId="3" fillId="2" borderId="0" xfId="0" applyNumberFormat="1" applyFont="1" applyFill="1" applyBorder="1"/>
    <xf numFmtId="49" fontId="5" fillId="0" borderId="10" xfId="0" applyNumberFormat="1" applyFont="1" applyBorder="1" applyAlignment="1">
      <alignment horizontal="left"/>
    </xf>
    <xf numFmtId="0" fontId="5" fillId="0" borderId="14" xfId="0" applyFont="1" applyBorder="1"/>
    <xf numFmtId="0" fontId="5" fillId="0" borderId="1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NumberFormat="1" applyFont="1" applyBorder="1"/>
    <xf numFmtId="0" fontId="5" fillId="0" borderId="16" xfId="0" applyNumberFormat="1" applyFont="1" applyBorder="1" applyAlignment="1">
      <alignment horizontal="left"/>
    </xf>
    <xf numFmtId="0" fontId="0" fillId="0" borderId="0" xfId="0" applyNumberFormat="1" applyBorder="1"/>
    <xf numFmtId="0" fontId="0" fillId="0" borderId="0" xfId="0" applyNumberFormat="1"/>
    <xf numFmtId="0" fontId="5" fillId="0" borderId="16" xfId="0" applyFont="1" applyBorder="1" applyAlignment="1">
      <alignment horizontal="left"/>
    </xf>
    <xf numFmtId="0" fontId="0" fillId="0" borderId="0" xfId="0" applyBorder="1"/>
    <xf numFmtId="0" fontId="5" fillId="0" borderId="10" xfId="0" applyFont="1" applyFill="1" applyBorder="1" applyAlignment="1"/>
    <xf numFmtId="0" fontId="5" fillId="0" borderId="16" xfId="0" applyFont="1" applyFill="1" applyBorder="1" applyAlignment="1"/>
    <xf numFmtId="0" fontId="1" fillId="0" borderId="0" xfId="0" applyFont="1" applyFill="1" applyBorder="1" applyAlignment="1"/>
    <xf numFmtId="0" fontId="5" fillId="0" borderId="10" xfId="0" applyFont="1" applyBorder="1" applyAlignment="1"/>
    <xf numFmtId="0" fontId="5" fillId="0" borderId="16" xfId="0" applyFont="1" applyBorder="1" applyAlignment="1"/>
    <xf numFmtId="3" fontId="0" fillId="0" borderId="0" xfId="0" applyNumberFormat="1"/>
    <xf numFmtId="0" fontId="5" fillId="0" borderId="7" xfId="0" applyFont="1" applyBorder="1"/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2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Continuous" vertical="center"/>
    </xf>
    <xf numFmtId="0" fontId="4" fillId="2" borderId="21" xfId="0" applyFont="1" applyFill="1" applyBorder="1" applyAlignment="1">
      <alignment horizontal="left"/>
    </xf>
    <xf numFmtId="0" fontId="3" fillId="2" borderId="22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centerContinuous"/>
    </xf>
    <xf numFmtId="0" fontId="4" fillId="2" borderId="22" xfId="0" applyFont="1" applyFill="1" applyBorder="1" applyAlignment="1">
      <alignment horizontal="centerContinuous"/>
    </xf>
    <xf numFmtId="0" fontId="3" fillId="2" borderId="22" xfId="0" applyFont="1" applyFill="1" applyBorder="1" applyAlignment="1">
      <alignment horizontal="centerContinuous"/>
    </xf>
    <xf numFmtId="0" fontId="3" fillId="0" borderId="24" xfId="0" applyFont="1" applyBorder="1"/>
    <xf numFmtId="0" fontId="3" fillId="0" borderId="25" xfId="0" applyFont="1" applyBorder="1"/>
    <xf numFmtId="3" fontId="3" fillId="0" borderId="6" xfId="0" applyNumberFormat="1" applyFont="1" applyBorder="1"/>
    <xf numFmtId="0" fontId="3" fillId="0" borderId="2" xfId="0" applyFont="1" applyBorder="1"/>
    <xf numFmtId="3" fontId="3" fillId="0" borderId="4" xfId="0" applyNumberFormat="1" applyFont="1" applyBorder="1"/>
    <xf numFmtId="0" fontId="3" fillId="0" borderId="3" xfId="0" applyFont="1" applyBorder="1"/>
    <xf numFmtId="3" fontId="3" fillId="0" borderId="9" xfId="0" applyNumberFormat="1" applyFont="1" applyBorder="1"/>
    <xf numFmtId="0" fontId="3" fillId="0" borderId="8" xfId="0" applyFont="1" applyBorder="1"/>
    <xf numFmtId="0" fontId="3" fillId="0" borderId="26" xfId="0" applyFont="1" applyBorder="1"/>
    <xf numFmtId="0" fontId="3" fillId="0" borderId="25" xfId="0" applyFont="1" applyBorder="1" applyAlignment="1">
      <alignment shrinkToFit="1"/>
    </xf>
    <xf numFmtId="0" fontId="3" fillId="0" borderId="27" xfId="0" applyFont="1" applyBorder="1"/>
    <xf numFmtId="0" fontId="3" fillId="0" borderId="12" xfId="0" applyFont="1" applyBorder="1"/>
    <xf numFmtId="0" fontId="3" fillId="0" borderId="0" xfId="0" applyFont="1" applyBorder="1"/>
    <xf numFmtId="0" fontId="3" fillId="0" borderId="28" xfId="0" applyFont="1" applyBorder="1" applyAlignment="1">
      <alignment horizontal="center" shrinkToFit="1"/>
    </xf>
    <xf numFmtId="0" fontId="3" fillId="0" borderId="29" xfId="0" applyFont="1" applyBorder="1" applyAlignment="1">
      <alignment horizontal="center" shrinkToFit="1"/>
    </xf>
    <xf numFmtId="3" fontId="3" fillId="0" borderId="30" xfId="0" applyNumberFormat="1" applyFont="1" applyBorder="1"/>
    <xf numFmtId="0" fontId="3" fillId="0" borderId="28" xfId="0" applyFont="1" applyBorder="1"/>
    <xf numFmtId="3" fontId="3" fillId="0" borderId="31" xfId="0" applyNumberFormat="1" applyFont="1" applyBorder="1"/>
    <xf numFmtId="0" fontId="3" fillId="0" borderId="29" xfId="0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3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3" fillId="0" borderId="13" xfId="0" applyFont="1" applyBorder="1"/>
    <xf numFmtId="0" fontId="3" fillId="0" borderId="0" xfId="0" applyFont="1"/>
    <xf numFmtId="0" fontId="3" fillId="0" borderId="34" xfId="0" applyFont="1" applyBorder="1"/>
    <xf numFmtId="0" fontId="3" fillId="0" borderId="35" xfId="0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0" fontId="3" fillId="0" borderId="0" xfId="0" applyFont="1" applyFill="1" applyBorder="1"/>
    <xf numFmtId="0" fontId="3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9" xfId="0" applyFont="1" applyBorder="1"/>
    <xf numFmtId="165" fontId="3" fillId="0" borderId="40" xfId="0" applyNumberFormat="1" applyFont="1" applyBorder="1" applyAlignment="1">
      <alignment horizontal="right"/>
    </xf>
    <xf numFmtId="0" fontId="3" fillId="0" borderId="40" xfId="0" applyFont="1" applyBorder="1"/>
    <xf numFmtId="166" fontId="3" fillId="0" borderId="15" xfId="0" applyNumberFormat="1" applyFont="1" applyBorder="1" applyAlignment="1">
      <alignment horizontal="right" indent="2"/>
    </xf>
    <xf numFmtId="166" fontId="3" fillId="0" borderId="16" xfId="0" applyNumberFormat="1" applyFont="1" applyBorder="1" applyAlignment="1">
      <alignment horizontal="right" indent="2"/>
    </xf>
    <xf numFmtId="0" fontId="3" fillId="0" borderId="9" xfId="0" applyFont="1" applyBorder="1"/>
    <xf numFmtId="165" fontId="3" fillId="0" borderId="8" xfId="0" applyNumberFormat="1" applyFont="1" applyBorder="1" applyAlignment="1">
      <alignment horizontal="right"/>
    </xf>
    <xf numFmtId="0" fontId="7" fillId="2" borderId="28" xfId="0" applyFont="1" applyFill="1" applyBorder="1"/>
    <xf numFmtId="0" fontId="7" fillId="2" borderId="31" xfId="0" applyFont="1" applyFill="1" applyBorder="1"/>
    <xf numFmtId="0" fontId="7" fillId="2" borderId="29" xfId="0" applyFont="1" applyFill="1" applyBorder="1"/>
    <xf numFmtId="166" fontId="7" fillId="2" borderId="41" xfId="0" applyNumberFormat="1" applyFont="1" applyFill="1" applyBorder="1" applyAlignment="1">
      <alignment horizontal="right" indent="2"/>
    </xf>
    <xf numFmtId="166" fontId="7" fillId="2" borderId="42" xfId="0" applyNumberFormat="1" applyFont="1" applyFill="1" applyBorder="1" applyAlignment="1">
      <alignment horizontal="right" indent="2"/>
    </xf>
    <xf numFmtId="0" fontId="8" fillId="0" borderId="0" xfId="0" applyFont="1"/>
    <xf numFmtId="0" fontId="0" fillId="0" borderId="0" xfId="0" applyAlignment="1"/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justify"/>
    </xf>
    <xf numFmtId="0" fontId="0" fillId="0" borderId="0" xfId="0" applyAlignment="1">
      <alignment horizontal="left" wrapText="1"/>
    </xf>
    <xf numFmtId="0" fontId="3" fillId="0" borderId="43" xfId="1" applyFont="1" applyBorder="1" applyAlignment="1">
      <alignment horizontal="center"/>
    </xf>
    <xf numFmtId="0" fontId="3" fillId="0" borderId="44" xfId="1" applyFont="1" applyBorder="1" applyAlignment="1">
      <alignment horizontal="center"/>
    </xf>
    <xf numFmtId="49" fontId="4" fillId="0" borderId="45" xfId="1" applyNumberFormat="1" applyFont="1" applyBorder="1"/>
    <xf numFmtId="49" fontId="3" fillId="0" borderId="45" xfId="1" applyNumberFormat="1" applyFont="1" applyBorder="1"/>
    <xf numFmtId="49" fontId="3" fillId="0" borderId="45" xfId="1" applyNumberFormat="1" applyFont="1" applyBorder="1" applyAlignment="1">
      <alignment horizontal="right"/>
    </xf>
    <xf numFmtId="0" fontId="3" fillId="0" borderId="46" xfId="1" applyFont="1" applyBorder="1"/>
    <xf numFmtId="49" fontId="3" fillId="0" borderId="45" xfId="0" applyNumberFormat="1" applyFont="1" applyBorder="1" applyAlignment="1">
      <alignment horizontal="left"/>
    </xf>
    <xf numFmtId="0" fontId="3" fillId="0" borderId="47" xfId="0" applyNumberFormat="1" applyFont="1" applyBorder="1"/>
    <xf numFmtId="0" fontId="3" fillId="0" borderId="48" xfId="1" applyFont="1" applyBorder="1" applyAlignment="1">
      <alignment horizontal="center"/>
    </xf>
    <xf numFmtId="0" fontId="3" fillId="0" borderId="49" xfId="1" applyFont="1" applyBorder="1" applyAlignment="1">
      <alignment horizontal="center"/>
    </xf>
    <xf numFmtId="49" fontId="4" fillId="0" borderId="50" xfId="1" applyNumberFormat="1" applyFont="1" applyBorder="1"/>
    <xf numFmtId="49" fontId="3" fillId="0" borderId="50" xfId="1" applyNumberFormat="1" applyFont="1" applyBorder="1"/>
    <xf numFmtId="49" fontId="3" fillId="0" borderId="50" xfId="1" applyNumberFormat="1" applyFont="1" applyBorder="1" applyAlignment="1">
      <alignment horizontal="right"/>
    </xf>
    <xf numFmtId="0" fontId="3" fillId="0" borderId="51" xfId="1" applyFont="1" applyBorder="1" applyAlignment="1">
      <alignment horizontal="left"/>
    </xf>
    <xf numFmtId="0" fontId="3" fillId="0" borderId="50" xfId="1" applyFont="1" applyBorder="1" applyAlignment="1">
      <alignment horizontal="left"/>
    </xf>
    <xf numFmtId="0" fontId="3" fillId="0" borderId="52" xfId="1" applyFont="1" applyBorder="1" applyAlignment="1">
      <alignment horizontal="left"/>
    </xf>
    <xf numFmtId="49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49" fontId="4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53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0" fontId="4" fillId="2" borderId="55" xfId="0" applyFont="1" applyFill="1" applyBorder="1" applyAlignment="1">
      <alignment horizontal="center"/>
    </xf>
    <xf numFmtId="0" fontId="5" fillId="0" borderId="0" xfId="0" applyFont="1" applyBorder="1"/>
    <xf numFmtId="3" fontId="3" fillId="0" borderId="35" xfId="0" applyNumberFormat="1" applyFont="1" applyBorder="1"/>
    <xf numFmtId="0" fontId="4" fillId="2" borderId="21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53" xfId="0" applyNumberFormat="1" applyFont="1" applyFill="1" applyBorder="1"/>
    <xf numFmtId="3" fontId="4" fillId="2" borderId="54" xfId="0" applyNumberFormat="1" applyFont="1" applyFill="1" applyBorder="1"/>
    <xf numFmtId="3" fontId="4" fillId="2" borderId="55" xfId="0" applyNumberFormat="1" applyFont="1" applyFill="1" applyBorder="1"/>
    <xf numFmtId="0" fontId="11" fillId="0" borderId="0" xfId="0" applyFont="1"/>
    <xf numFmtId="3" fontId="2" fillId="0" borderId="0" xfId="0" applyNumberFormat="1" applyFont="1" applyAlignment="1">
      <alignment horizontal="centerContinuous"/>
    </xf>
    <xf numFmtId="0" fontId="3" fillId="2" borderId="33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right"/>
    </xf>
    <xf numFmtId="4" fontId="6" fillId="2" borderId="33" xfId="0" applyNumberFormat="1" applyFont="1" applyFill="1" applyBorder="1" applyAlignment="1">
      <alignment horizontal="right"/>
    </xf>
    <xf numFmtId="0" fontId="3" fillId="0" borderId="17" xfId="0" applyFont="1" applyBorder="1"/>
    <xf numFmtId="3" fontId="3" fillId="0" borderId="26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3" fontId="3" fillId="0" borderId="36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0" fontId="3" fillId="2" borderId="28" xfId="0" applyFont="1" applyFill="1" applyBorder="1"/>
    <xf numFmtId="0" fontId="4" fillId="2" borderId="31" xfId="0" applyFont="1" applyFill="1" applyBorder="1"/>
    <xf numFmtId="0" fontId="3" fillId="2" borderId="31" xfId="0" applyFont="1" applyFill="1" applyBorder="1"/>
    <xf numFmtId="4" fontId="3" fillId="2" borderId="42" xfId="0" applyNumberFormat="1" applyFont="1" applyFill="1" applyBorder="1"/>
    <xf numFmtId="4" fontId="3" fillId="2" borderId="28" xfId="0" applyNumberFormat="1" applyFont="1" applyFill="1" applyBorder="1"/>
    <xf numFmtId="4" fontId="3" fillId="2" borderId="31" xfId="0" applyNumberFormat="1" applyFont="1" applyFill="1" applyBorder="1"/>
    <xf numFmtId="3" fontId="4" fillId="2" borderId="31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/>
    </xf>
    <xf numFmtId="3" fontId="12" fillId="0" borderId="0" xfId="0" applyNumberFormat="1" applyFont="1"/>
    <xf numFmtId="4" fontId="12" fillId="0" borderId="0" xfId="0" applyNumberFormat="1" applyFont="1"/>
    <xf numFmtId="4" fontId="0" fillId="0" borderId="0" xfId="0" applyNumberFormat="1"/>
    <xf numFmtId="0" fontId="13" fillId="0" borderId="0" xfId="1" applyFont="1" applyAlignment="1">
      <alignment horizontal="center"/>
    </xf>
    <xf numFmtId="0" fontId="10" fillId="0" borderId="0" xfId="1"/>
    <xf numFmtId="0" fontId="3" fillId="0" borderId="0" xfId="1" applyFont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3" fillId="0" borderId="45" xfId="1" applyFont="1" applyBorder="1"/>
    <xf numFmtId="0" fontId="5" fillId="0" borderId="46" xfId="1" applyFont="1" applyBorder="1" applyAlignment="1">
      <alignment horizontal="right"/>
    </xf>
    <xf numFmtId="49" fontId="3" fillId="0" borderId="45" xfId="1" applyNumberFormat="1" applyFont="1" applyBorder="1" applyAlignment="1">
      <alignment horizontal="left"/>
    </xf>
    <xf numFmtId="0" fontId="3" fillId="0" borderId="47" xfId="1" applyFont="1" applyBorder="1"/>
    <xf numFmtId="49" fontId="3" fillId="0" borderId="48" xfId="1" applyNumberFormat="1" applyFont="1" applyBorder="1" applyAlignment="1">
      <alignment horizontal="center"/>
    </xf>
    <xf numFmtId="0" fontId="3" fillId="0" borderId="50" xfId="1" applyFont="1" applyBorder="1"/>
    <xf numFmtId="0" fontId="3" fillId="0" borderId="51" xfId="1" applyFont="1" applyBorder="1" applyAlignment="1">
      <alignment horizontal="center" shrinkToFit="1"/>
    </xf>
    <xf numFmtId="0" fontId="3" fillId="0" borderId="50" xfId="1" applyFont="1" applyBorder="1" applyAlignment="1">
      <alignment horizontal="center" shrinkToFit="1"/>
    </xf>
    <xf numFmtId="0" fontId="3" fillId="0" borderId="52" xfId="1" applyFont="1" applyBorder="1" applyAlignment="1">
      <alignment horizontal="center" shrinkToFit="1"/>
    </xf>
    <xf numFmtId="0" fontId="5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/>
    <xf numFmtId="49" fontId="5" fillId="2" borderId="10" xfId="1" applyNumberFormat="1" applyFont="1" applyFill="1" applyBorder="1"/>
    <xf numFmtId="0" fontId="5" fillId="2" borderId="8" xfId="1" applyFont="1" applyFill="1" applyBorder="1" applyAlignment="1">
      <alignment horizontal="center"/>
    </xf>
    <xf numFmtId="0" fontId="5" fillId="2" borderId="8" xfId="1" applyNumberFormat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4" fillId="0" borderId="56" xfId="1" applyFont="1" applyBorder="1" applyAlignment="1">
      <alignment horizontal="center"/>
    </xf>
    <xf numFmtId="49" fontId="4" fillId="0" borderId="56" xfId="1" applyNumberFormat="1" applyFont="1" applyBorder="1" applyAlignment="1">
      <alignment horizontal="left"/>
    </xf>
    <xf numFmtId="0" fontId="4" fillId="0" borderId="15" xfId="1" applyFont="1" applyBorder="1"/>
    <xf numFmtId="0" fontId="3" fillId="0" borderId="9" xfId="1" applyFont="1" applyBorder="1" applyAlignment="1">
      <alignment horizontal="center"/>
    </xf>
    <xf numFmtId="0" fontId="3" fillId="0" borderId="9" xfId="1" applyNumberFormat="1" applyFont="1" applyBorder="1" applyAlignment="1">
      <alignment horizontal="right"/>
    </xf>
    <xf numFmtId="0" fontId="3" fillId="0" borderId="8" xfId="1" applyNumberFormat="1" applyFont="1" applyBorder="1"/>
    <xf numFmtId="0" fontId="10" fillId="0" borderId="0" xfId="1" applyNumberFormat="1"/>
    <xf numFmtId="0" fontId="16" fillId="0" borderId="0" xfId="1" applyFont="1"/>
    <xf numFmtId="0" fontId="17" fillId="0" borderId="59" xfId="1" applyFont="1" applyBorder="1" applyAlignment="1">
      <alignment horizontal="center" vertical="top"/>
    </xf>
    <xf numFmtId="49" fontId="17" fillId="0" borderId="59" xfId="1" applyNumberFormat="1" applyFont="1" applyBorder="1" applyAlignment="1">
      <alignment horizontal="left" vertical="top"/>
    </xf>
    <xf numFmtId="0" fontId="17" fillId="0" borderId="59" xfId="1" applyFont="1" applyBorder="1" applyAlignment="1">
      <alignment vertical="top" wrapText="1"/>
    </xf>
    <xf numFmtId="49" fontId="17" fillId="0" borderId="59" xfId="1" applyNumberFormat="1" applyFont="1" applyBorder="1" applyAlignment="1">
      <alignment horizontal="center" shrinkToFit="1"/>
    </xf>
    <xf numFmtId="4" fontId="17" fillId="0" borderId="59" xfId="1" applyNumberFormat="1" applyFont="1" applyBorder="1" applyAlignment="1">
      <alignment horizontal="right"/>
    </xf>
    <xf numFmtId="4" fontId="17" fillId="0" borderId="59" xfId="1" applyNumberFormat="1" applyFont="1" applyBorder="1"/>
    <xf numFmtId="0" fontId="18" fillId="0" borderId="0" xfId="1" applyFont="1"/>
    <xf numFmtId="0" fontId="5" fillId="0" borderId="56" xfId="1" applyFont="1" applyBorder="1" applyAlignment="1">
      <alignment horizontal="center"/>
    </xf>
    <xf numFmtId="0" fontId="19" fillId="0" borderId="0" xfId="1" applyFont="1" applyAlignment="1">
      <alignment wrapText="1"/>
    </xf>
    <xf numFmtId="49" fontId="5" fillId="0" borderId="56" xfId="1" applyNumberFormat="1" applyFont="1" applyBorder="1" applyAlignment="1">
      <alignment horizontal="right"/>
    </xf>
    <xf numFmtId="49" fontId="20" fillId="3" borderId="60" xfId="1" applyNumberFormat="1" applyFont="1" applyFill="1" applyBorder="1" applyAlignment="1">
      <alignment horizontal="left" wrapText="1"/>
    </xf>
    <xf numFmtId="49" fontId="21" fillId="0" borderId="61" xfId="0" applyNumberFormat="1" applyFont="1" applyBorder="1" applyAlignment="1">
      <alignment horizontal="left" wrapText="1"/>
    </xf>
    <xf numFmtId="4" fontId="20" fillId="3" borderId="62" xfId="1" applyNumberFormat="1" applyFont="1" applyFill="1" applyBorder="1" applyAlignment="1">
      <alignment horizontal="right" wrapText="1"/>
    </xf>
    <xf numFmtId="0" fontId="20" fillId="3" borderId="34" xfId="1" applyFont="1" applyFill="1" applyBorder="1" applyAlignment="1">
      <alignment horizontal="left" wrapText="1"/>
    </xf>
    <xf numFmtId="0" fontId="20" fillId="0" borderId="13" xfId="0" applyFont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49" fontId="22" fillId="2" borderId="10" xfId="1" applyNumberFormat="1" applyFont="1" applyFill="1" applyBorder="1" applyAlignment="1">
      <alignment horizontal="left"/>
    </xf>
    <xf numFmtId="0" fontId="22" fillId="2" borderId="15" xfId="1" applyFont="1" applyFill="1" applyBorder="1"/>
    <xf numFmtId="0" fontId="3" fillId="2" borderId="9" xfId="1" applyFont="1" applyFill="1" applyBorder="1" applyAlignment="1">
      <alignment horizontal="center"/>
    </xf>
    <xf numFmtId="4" fontId="3" fillId="2" borderId="9" xfId="1" applyNumberFormat="1" applyFont="1" applyFill="1" applyBorder="1" applyAlignment="1">
      <alignment horizontal="right"/>
    </xf>
    <xf numFmtId="4" fontId="3" fillId="2" borderId="8" xfId="1" applyNumberFormat="1" applyFont="1" applyFill="1" applyBorder="1" applyAlignment="1">
      <alignment horizontal="right"/>
    </xf>
    <xf numFmtId="4" fontId="4" fillId="2" borderId="10" xfId="1" applyNumberFormat="1" applyFont="1" applyFill="1" applyBorder="1"/>
    <xf numFmtId="3" fontId="10" fillId="0" borderId="0" xfId="1" applyNumberFormat="1"/>
    <xf numFmtId="0" fontId="10" fillId="0" borderId="0" xfId="1" applyBorder="1"/>
    <xf numFmtId="0" fontId="23" fillId="0" borderId="0" xfId="1" applyFont="1" applyAlignment="1"/>
    <xf numFmtId="0" fontId="10" fillId="0" borderId="0" xfId="1" applyAlignment="1">
      <alignment horizontal="right"/>
    </xf>
    <xf numFmtId="0" fontId="24" fillId="0" borderId="0" xfId="1" applyFont="1" applyBorder="1"/>
    <xf numFmtId="3" fontId="24" fillId="0" borderId="0" xfId="1" applyNumberFormat="1" applyFont="1" applyBorder="1" applyAlignment="1">
      <alignment horizontal="right"/>
    </xf>
    <xf numFmtId="4" fontId="24" fillId="0" borderId="0" xfId="1" applyNumberFormat="1" applyFont="1" applyBorder="1"/>
    <xf numFmtId="0" fontId="23" fillId="0" borderId="0" xfId="1" applyFont="1" applyBorder="1" applyAlignment="1"/>
    <xf numFmtId="0" fontId="10" fillId="0" borderId="0" xfId="1" applyBorder="1" applyAlignment="1">
      <alignment horizontal="right"/>
    </xf>
    <xf numFmtId="49" fontId="5" fillId="0" borderId="12" xfId="0" applyNumberFormat="1" applyFont="1" applyBorder="1"/>
    <xf numFmtId="3" fontId="3" fillId="0" borderId="13" xfId="0" applyNumberFormat="1" applyFont="1" applyBorder="1"/>
    <xf numFmtId="3" fontId="3" fillId="0" borderId="56" xfId="0" applyNumberFormat="1" applyFont="1" applyBorder="1"/>
    <xf numFmtId="3" fontId="3" fillId="0" borderId="57" xfId="0" applyNumberFormat="1" applyFont="1" applyBorder="1"/>
    <xf numFmtId="3" fontId="19" fillId="0" borderId="0" xfId="1" applyNumberFormat="1" applyFont="1" applyAlignment="1">
      <alignment wrapText="1"/>
    </xf>
    <xf numFmtId="14" fontId="3" fillId="0" borderId="13" xfId="0" applyNumberFormat="1" applyFont="1" applyBorder="1"/>
  </cellXfs>
  <cellStyles count="2">
    <cellStyle name="Normální" xfId="0" builtinId="0"/>
    <cellStyle name="normální_POL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1:BE55"/>
  <sheetViews>
    <sheetView tabSelected="1" workbookViewId="0">
      <selection activeCell="C27" sqref="C27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3.5703125" customWidth="1"/>
    <col min="6" max="6" width="16.5703125" customWidth="1"/>
    <col min="7" max="7" width="15.28515625" customWidth="1"/>
  </cols>
  <sheetData>
    <row r="1" spans="1:57" ht="24.75" customHeight="1" thickBot="1" x14ac:dyDescent="0.25">
      <c r="A1" s="1" t="s">
        <v>76</v>
      </c>
      <c r="B1" s="2"/>
      <c r="C1" s="2"/>
      <c r="D1" s="2"/>
      <c r="E1" s="2"/>
      <c r="F1" s="2"/>
      <c r="G1" s="2"/>
    </row>
    <row r="2" spans="1:57" ht="12.75" customHeight="1" x14ac:dyDescent="0.2">
      <c r="A2" s="3" t="s">
        <v>0</v>
      </c>
      <c r="B2" s="4"/>
      <c r="C2" s="5" t="str">
        <f>Rekapitulace!H1</f>
        <v>01</v>
      </c>
      <c r="D2" s="5" t="str">
        <f>Rekapitulace!G2</f>
        <v>Rekonstrukce kaple - způsobilé náklady</v>
      </c>
      <c r="E2" s="6"/>
      <c r="F2" s="7" t="s">
        <v>1</v>
      </c>
      <c r="G2" s="8"/>
    </row>
    <row r="3" spans="1:57" ht="3" hidden="1" customHeight="1" x14ac:dyDescent="0.2">
      <c r="A3" s="9"/>
      <c r="B3" s="10"/>
      <c r="C3" s="11"/>
      <c r="D3" s="11"/>
      <c r="E3" s="12"/>
      <c r="F3" s="13"/>
      <c r="G3" s="14"/>
    </row>
    <row r="4" spans="1:57" ht="12" customHeight="1" x14ac:dyDescent="0.2">
      <c r="A4" s="15" t="s">
        <v>2</v>
      </c>
      <c r="B4" s="10"/>
      <c r="C4" s="11" t="s">
        <v>3</v>
      </c>
      <c r="D4" s="11"/>
      <c r="E4" s="12"/>
      <c r="F4" s="13" t="s">
        <v>4</v>
      </c>
      <c r="G4" s="16"/>
    </row>
    <row r="5" spans="1:57" ht="12.95" customHeight="1" x14ac:dyDescent="0.2">
      <c r="A5" s="17" t="s">
        <v>80</v>
      </c>
      <c r="B5" s="18"/>
      <c r="C5" s="19" t="s">
        <v>81</v>
      </c>
      <c r="D5" s="20"/>
      <c r="E5" s="18"/>
      <c r="F5" s="13" t="s">
        <v>6</v>
      </c>
      <c r="G5" s="14"/>
    </row>
    <row r="6" spans="1:57" ht="12.95" customHeight="1" x14ac:dyDescent="0.2">
      <c r="A6" s="15" t="s">
        <v>7</v>
      </c>
      <c r="B6" s="10"/>
      <c r="C6" s="11" t="s">
        <v>8</v>
      </c>
      <c r="D6" s="11"/>
      <c r="E6" s="12"/>
      <c r="F6" s="21" t="s">
        <v>9</v>
      </c>
      <c r="G6" s="22"/>
      <c r="O6" s="23"/>
    </row>
    <row r="7" spans="1:57" ht="12.95" customHeight="1" x14ac:dyDescent="0.2">
      <c r="A7" s="24" t="s">
        <v>78</v>
      </c>
      <c r="B7" s="25"/>
      <c r="C7" s="26" t="s">
        <v>79</v>
      </c>
      <c r="D7" s="27"/>
      <c r="E7" s="27"/>
      <c r="F7" s="28" t="s">
        <v>10</v>
      </c>
      <c r="G7" s="22">
        <f>IF(PocetMJ=0,,ROUND((F30+F32)/PocetMJ,1))</f>
        <v>0</v>
      </c>
    </row>
    <row r="8" spans="1:57" x14ac:dyDescent="0.2">
      <c r="A8" s="29" t="s">
        <v>11</v>
      </c>
      <c r="B8" s="13"/>
      <c r="C8" s="30"/>
      <c r="D8" s="30"/>
      <c r="E8" s="31"/>
      <c r="F8" s="32" t="s">
        <v>12</v>
      </c>
      <c r="G8" s="33"/>
      <c r="H8" s="34"/>
      <c r="I8" s="35"/>
    </row>
    <row r="9" spans="1:57" x14ac:dyDescent="0.2">
      <c r="A9" s="29" t="s">
        <v>13</v>
      </c>
      <c r="B9" s="13"/>
      <c r="C9" s="30">
        <f>Projektant</f>
        <v>0</v>
      </c>
      <c r="D9" s="30"/>
      <c r="E9" s="31"/>
      <c r="F9" s="13"/>
      <c r="G9" s="36"/>
      <c r="H9" s="37"/>
    </row>
    <row r="10" spans="1:57" x14ac:dyDescent="0.2">
      <c r="A10" s="29" t="s">
        <v>14</v>
      </c>
      <c r="B10" s="13"/>
      <c r="C10" s="30"/>
      <c r="D10" s="30"/>
      <c r="E10" s="30"/>
      <c r="F10" s="38"/>
      <c r="G10" s="39"/>
      <c r="H10" s="40"/>
    </row>
    <row r="11" spans="1:57" ht="13.5" customHeight="1" x14ac:dyDescent="0.2">
      <c r="A11" s="29" t="s">
        <v>15</v>
      </c>
      <c r="B11" s="13"/>
      <c r="C11" s="30"/>
      <c r="D11" s="30"/>
      <c r="E11" s="30"/>
      <c r="F11" s="41" t="s">
        <v>16</v>
      </c>
      <c r="G11" s="42">
        <v>80321</v>
      </c>
      <c r="H11" s="37"/>
      <c r="BA11" s="43"/>
      <c r="BB11" s="43"/>
      <c r="BC11" s="43"/>
      <c r="BD11" s="43"/>
      <c r="BE11" s="43"/>
    </row>
    <row r="12" spans="1:57" ht="12.75" customHeight="1" x14ac:dyDescent="0.2">
      <c r="A12" s="44" t="s">
        <v>17</v>
      </c>
      <c r="B12" s="10"/>
      <c r="C12" s="45" t="s">
        <v>368</v>
      </c>
      <c r="D12" s="45"/>
      <c r="E12" s="45"/>
      <c r="F12" s="46" t="s">
        <v>18</v>
      </c>
      <c r="G12" s="47"/>
      <c r="H12" s="37"/>
    </row>
    <row r="13" spans="1:57" ht="28.5" customHeight="1" thickBot="1" x14ac:dyDescent="0.25">
      <c r="A13" s="48" t="s">
        <v>19</v>
      </c>
      <c r="B13" s="49"/>
      <c r="C13" s="49"/>
      <c r="D13" s="49"/>
      <c r="E13" s="50"/>
      <c r="F13" s="50"/>
      <c r="G13" s="51"/>
      <c r="H13" s="37"/>
    </row>
    <row r="14" spans="1:57" ht="17.25" customHeight="1" thickBot="1" x14ac:dyDescent="0.25">
      <c r="A14" s="52" t="s">
        <v>20</v>
      </c>
      <c r="B14" s="53"/>
      <c r="C14" s="54"/>
      <c r="D14" s="55" t="s">
        <v>21</v>
      </c>
      <c r="E14" s="56"/>
      <c r="F14" s="56"/>
      <c r="G14" s="54"/>
    </row>
    <row r="15" spans="1:57" ht="15.95" customHeight="1" x14ac:dyDescent="0.2">
      <c r="A15" s="57"/>
      <c r="B15" s="58" t="s">
        <v>22</v>
      </c>
      <c r="C15" s="59">
        <f>HSV</f>
        <v>0</v>
      </c>
      <c r="D15" s="60" t="str">
        <f>Rekapitulace!A29</f>
        <v>Ztížené výrobní podmínky</v>
      </c>
      <c r="E15" s="61"/>
      <c r="F15" s="62"/>
      <c r="G15" s="59">
        <f>Rekapitulace!I29</f>
        <v>0</v>
      </c>
    </row>
    <row r="16" spans="1:57" ht="15.95" customHeight="1" x14ac:dyDescent="0.2">
      <c r="A16" s="57" t="s">
        <v>23</v>
      </c>
      <c r="B16" s="58" t="s">
        <v>24</v>
      </c>
      <c r="C16" s="59">
        <f>PSV</f>
        <v>0</v>
      </c>
      <c r="D16" s="9" t="str">
        <f>Rekapitulace!A30</f>
        <v>Oborová přirážka</v>
      </c>
      <c r="E16" s="63"/>
      <c r="F16" s="64"/>
      <c r="G16" s="59">
        <f>Rekapitulace!I30</f>
        <v>0</v>
      </c>
    </row>
    <row r="17" spans="1:7" ht="15.95" customHeight="1" x14ac:dyDescent="0.2">
      <c r="A17" s="57" t="s">
        <v>25</v>
      </c>
      <c r="B17" s="58" t="s">
        <v>26</v>
      </c>
      <c r="C17" s="59">
        <f>Mont</f>
        <v>0</v>
      </c>
      <c r="D17" s="9" t="str">
        <f>Rekapitulace!A31</f>
        <v>Přesun stavebních kapacit</v>
      </c>
      <c r="E17" s="63"/>
      <c r="F17" s="64"/>
      <c r="G17" s="59">
        <f>Rekapitulace!I31</f>
        <v>0</v>
      </c>
    </row>
    <row r="18" spans="1:7" ht="15.95" customHeight="1" x14ac:dyDescent="0.2">
      <c r="A18" s="65" t="s">
        <v>27</v>
      </c>
      <c r="B18" s="66" t="s">
        <v>28</v>
      </c>
      <c r="C18" s="59">
        <f>Dodavka</f>
        <v>0</v>
      </c>
      <c r="D18" s="9" t="str">
        <f>Rekapitulace!A32</f>
        <v>Mimostaveništní doprava</v>
      </c>
      <c r="E18" s="63"/>
      <c r="F18" s="64"/>
      <c r="G18" s="59">
        <f>Rekapitulace!I32</f>
        <v>0</v>
      </c>
    </row>
    <row r="19" spans="1:7" ht="15.95" customHeight="1" x14ac:dyDescent="0.2">
      <c r="A19" s="67" t="s">
        <v>29</v>
      </c>
      <c r="B19" s="58"/>
      <c r="C19" s="59">
        <f>SUM(C15:C18)</f>
        <v>0</v>
      </c>
      <c r="D19" s="9" t="str">
        <f>Rekapitulace!A33</f>
        <v>Zařízení staveniště</v>
      </c>
      <c r="E19" s="63"/>
      <c r="F19" s="64"/>
      <c r="G19" s="59">
        <f>Rekapitulace!I33</f>
        <v>0</v>
      </c>
    </row>
    <row r="20" spans="1:7" ht="15.95" customHeight="1" x14ac:dyDescent="0.2">
      <c r="A20" s="67"/>
      <c r="B20" s="58"/>
      <c r="C20" s="59"/>
      <c r="D20" s="9" t="str">
        <f>Rekapitulace!A34</f>
        <v>Provoz investora</v>
      </c>
      <c r="E20" s="63"/>
      <c r="F20" s="64"/>
      <c r="G20" s="59">
        <f>Rekapitulace!I34</f>
        <v>0</v>
      </c>
    </row>
    <row r="21" spans="1:7" ht="15.95" customHeight="1" x14ac:dyDescent="0.2">
      <c r="A21" s="67" t="s">
        <v>30</v>
      </c>
      <c r="B21" s="58"/>
      <c r="C21" s="59">
        <f>HZS</f>
        <v>0</v>
      </c>
      <c r="D21" s="9" t="str">
        <f>Rekapitulace!A35</f>
        <v>Kompletační činnost (IČD)</v>
      </c>
      <c r="E21" s="63"/>
      <c r="F21" s="64"/>
      <c r="G21" s="59">
        <f>Rekapitulace!I35</f>
        <v>0</v>
      </c>
    </row>
    <row r="22" spans="1:7" ht="15.95" customHeight="1" x14ac:dyDescent="0.2">
      <c r="A22" s="68" t="s">
        <v>31</v>
      </c>
      <c r="B22" s="69"/>
      <c r="C22" s="59">
        <f>C19+C21</f>
        <v>0</v>
      </c>
      <c r="D22" s="9" t="s">
        <v>32</v>
      </c>
      <c r="E22" s="63"/>
      <c r="F22" s="64"/>
      <c r="G22" s="59">
        <f>G23-SUM(G15:G21)</f>
        <v>0</v>
      </c>
    </row>
    <row r="23" spans="1:7" ht="15.95" customHeight="1" thickBot="1" x14ac:dyDescent="0.25">
      <c r="A23" s="70" t="s">
        <v>33</v>
      </c>
      <c r="B23" s="71"/>
      <c r="C23" s="72">
        <f>C22+G23</f>
        <v>0</v>
      </c>
      <c r="D23" s="73" t="s">
        <v>34</v>
      </c>
      <c r="E23" s="74"/>
      <c r="F23" s="75"/>
      <c r="G23" s="59">
        <f>VRN</f>
        <v>0</v>
      </c>
    </row>
    <row r="24" spans="1:7" x14ac:dyDescent="0.2">
      <c r="A24" s="76" t="s">
        <v>35</v>
      </c>
      <c r="B24" s="77"/>
      <c r="C24" s="78"/>
      <c r="D24" s="77" t="s">
        <v>36</v>
      </c>
      <c r="E24" s="77"/>
      <c r="F24" s="79" t="s">
        <v>37</v>
      </c>
      <c r="G24" s="80"/>
    </row>
    <row r="25" spans="1:7" x14ac:dyDescent="0.2">
      <c r="A25" s="68" t="s">
        <v>38</v>
      </c>
      <c r="B25" s="69"/>
      <c r="C25" s="81"/>
      <c r="D25" s="69" t="s">
        <v>38</v>
      </c>
      <c r="E25" s="82"/>
      <c r="F25" s="83" t="s">
        <v>38</v>
      </c>
      <c r="G25" s="84"/>
    </row>
    <row r="26" spans="1:7" ht="37.5" customHeight="1" x14ac:dyDescent="0.2">
      <c r="A26" s="68" t="s">
        <v>39</v>
      </c>
      <c r="B26" s="85"/>
      <c r="C26" s="232">
        <v>42783</v>
      </c>
      <c r="D26" s="69" t="s">
        <v>39</v>
      </c>
      <c r="E26" s="82"/>
      <c r="F26" s="83" t="s">
        <v>39</v>
      </c>
      <c r="G26" s="84"/>
    </row>
    <row r="27" spans="1:7" x14ac:dyDescent="0.2">
      <c r="A27" s="68"/>
      <c r="B27" s="86"/>
      <c r="C27" s="81"/>
      <c r="D27" s="69"/>
      <c r="E27" s="82"/>
      <c r="F27" s="83"/>
      <c r="G27" s="84"/>
    </row>
    <row r="28" spans="1:7" x14ac:dyDescent="0.2">
      <c r="A28" s="68" t="s">
        <v>40</v>
      </c>
      <c r="B28" s="69"/>
      <c r="C28" s="81"/>
      <c r="D28" s="83" t="s">
        <v>41</v>
      </c>
      <c r="E28" s="81"/>
      <c r="F28" s="87" t="s">
        <v>41</v>
      </c>
      <c r="G28" s="84"/>
    </row>
    <row r="29" spans="1:7" ht="69" customHeight="1" x14ac:dyDescent="0.2">
      <c r="A29" s="68"/>
      <c r="B29" s="69"/>
      <c r="C29" s="88"/>
      <c r="D29" s="89"/>
      <c r="E29" s="88"/>
      <c r="F29" s="69"/>
      <c r="G29" s="84"/>
    </row>
    <row r="30" spans="1:7" x14ac:dyDescent="0.2">
      <c r="A30" s="90" t="s">
        <v>42</v>
      </c>
      <c r="B30" s="91"/>
      <c r="C30" s="92">
        <v>21</v>
      </c>
      <c r="D30" s="91" t="s">
        <v>43</v>
      </c>
      <c r="E30" s="93"/>
      <c r="F30" s="94">
        <f>C23-F32</f>
        <v>0</v>
      </c>
      <c r="G30" s="95"/>
    </row>
    <row r="31" spans="1:7" x14ac:dyDescent="0.2">
      <c r="A31" s="90" t="s">
        <v>44</v>
      </c>
      <c r="B31" s="91"/>
      <c r="C31" s="92">
        <f>SazbaDPH1</f>
        <v>21</v>
      </c>
      <c r="D31" s="91" t="s">
        <v>45</v>
      </c>
      <c r="E31" s="93"/>
      <c r="F31" s="94">
        <f>ROUND(PRODUCT(F30,C31/100),0)</f>
        <v>0</v>
      </c>
      <c r="G31" s="95"/>
    </row>
    <row r="32" spans="1:7" x14ac:dyDescent="0.2">
      <c r="A32" s="90" t="s">
        <v>42</v>
      </c>
      <c r="B32" s="91"/>
      <c r="C32" s="92">
        <v>0</v>
      </c>
      <c r="D32" s="91" t="s">
        <v>45</v>
      </c>
      <c r="E32" s="93"/>
      <c r="F32" s="94">
        <v>0</v>
      </c>
      <c r="G32" s="95"/>
    </row>
    <row r="33" spans="1:8" x14ac:dyDescent="0.2">
      <c r="A33" s="90" t="s">
        <v>44</v>
      </c>
      <c r="B33" s="96"/>
      <c r="C33" s="97">
        <f>SazbaDPH2</f>
        <v>0</v>
      </c>
      <c r="D33" s="91" t="s">
        <v>45</v>
      </c>
      <c r="E33" s="64"/>
      <c r="F33" s="94">
        <f>ROUND(PRODUCT(F32,C33/100),0)</f>
        <v>0</v>
      </c>
      <c r="G33" s="95"/>
    </row>
    <row r="34" spans="1:8" s="103" customFormat="1" ht="19.5" customHeight="1" thickBot="1" x14ac:dyDescent="0.3">
      <c r="A34" s="98" t="s">
        <v>46</v>
      </c>
      <c r="B34" s="99"/>
      <c r="C34" s="99"/>
      <c r="D34" s="99"/>
      <c r="E34" s="100"/>
      <c r="F34" s="101">
        <f>ROUND(SUM(F30:F33),0)</f>
        <v>0</v>
      </c>
      <c r="G34" s="102"/>
    </row>
    <row r="36" spans="1:8" x14ac:dyDescent="0.2">
      <c r="A36" s="104" t="s">
        <v>47</v>
      </c>
      <c r="B36" s="104"/>
      <c r="C36" s="104"/>
      <c r="D36" s="104"/>
      <c r="E36" s="104"/>
      <c r="F36" s="104"/>
      <c r="G36" s="104"/>
      <c r="H36" t="s">
        <v>5</v>
      </c>
    </row>
    <row r="37" spans="1:8" ht="14.25" customHeight="1" x14ac:dyDescent="0.2">
      <c r="A37" s="104"/>
      <c r="B37" s="105"/>
      <c r="C37" s="105"/>
      <c r="D37" s="105"/>
      <c r="E37" s="105"/>
      <c r="F37" s="105"/>
      <c r="G37" s="105"/>
      <c r="H37" t="s">
        <v>5</v>
      </c>
    </row>
    <row r="38" spans="1:8" ht="12.75" customHeight="1" x14ac:dyDescent="0.2">
      <c r="A38" s="106"/>
      <c r="B38" s="105"/>
      <c r="C38" s="105"/>
      <c r="D38" s="105"/>
      <c r="E38" s="105"/>
      <c r="F38" s="105"/>
      <c r="G38" s="105"/>
      <c r="H38" t="s">
        <v>5</v>
      </c>
    </row>
    <row r="39" spans="1:8" x14ac:dyDescent="0.2">
      <c r="A39" s="106"/>
      <c r="B39" s="105"/>
      <c r="C39" s="105"/>
      <c r="D39" s="105"/>
      <c r="E39" s="105"/>
      <c r="F39" s="105"/>
      <c r="G39" s="105"/>
      <c r="H39" t="s">
        <v>5</v>
      </c>
    </row>
    <row r="40" spans="1:8" x14ac:dyDescent="0.2">
      <c r="A40" s="106"/>
      <c r="B40" s="105"/>
      <c r="C40" s="105"/>
      <c r="D40" s="105"/>
      <c r="E40" s="105"/>
      <c r="F40" s="105"/>
      <c r="G40" s="105"/>
      <c r="H40" t="s">
        <v>5</v>
      </c>
    </row>
    <row r="41" spans="1:8" x14ac:dyDescent="0.2">
      <c r="A41" s="106"/>
      <c r="B41" s="105"/>
      <c r="C41" s="105"/>
      <c r="D41" s="105"/>
      <c r="E41" s="105"/>
      <c r="F41" s="105"/>
      <c r="G41" s="105"/>
      <c r="H41" t="s">
        <v>5</v>
      </c>
    </row>
    <row r="42" spans="1:8" x14ac:dyDescent="0.2">
      <c r="A42" s="106"/>
      <c r="B42" s="105"/>
      <c r="C42" s="105"/>
      <c r="D42" s="105"/>
      <c r="E42" s="105"/>
      <c r="F42" s="105"/>
      <c r="G42" s="105"/>
      <c r="H42" t="s">
        <v>5</v>
      </c>
    </row>
    <row r="43" spans="1:8" x14ac:dyDescent="0.2">
      <c r="A43" s="106"/>
      <c r="B43" s="105"/>
      <c r="C43" s="105"/>
      <c r="D43" s="105"/>
      <c r="E43" s="105"/>
      <c r="F43" s="105"/>
      <c r="G43" s="105"/>
      <c r="H43" t="s">
        <v>5</v>
      </c>
    </row>
    <row r="44" spans="1:8" x14ac:dyDescent="0.2">
      <c r="A44" s="106"/>
      <c r="B44" s="105"/>
      <c r="C44" s="105"/>
      <c r="D44" s="105"/>
      <c r="E44" s="105"/>
      <c r="F44" s="105"/>
      <c r="G44" s="105"/>
      <c r="H44" t="s">
        <v>5</v>
      </c>
    </row>
    <row r="45" spans="1:8" ht="0.75" customHeight="1" x14ac:dyDescent="0.2">
      <c r="A45" s="106"/>
      <c r="B45" s="105"/>
      <c r="C45" s="105"/>
      <c r="D45" s="105"/>
      <c r="E45" s="105"/>
      <c r="F45" s="105"/>
      <c r="G45" s="105"/>
      <c r="H45" t="s">
        <v>5</v>
      </c>
    </row>
    <row r="46" spans="1:8" x14ac:dyDescent="0.2">
      <c r="B46" s="107"/>
      <c r="C46" s="107"/>
      <c r="D46" s="107"/>
      <c r="E46" s="107"/>
      <c r="F46" s="107"/>
      <c r="G46" s="107"/>
    </row>
    <row r="47" spans="1:8" x14ac:dyDescent="0.2">
      <c r="B47" s="107"/>
      <c r="C47" s="107"/>
      <c r="D47" s="107"/>
      <c r="E47" s="107"/>
      <c r="F47" s="107"/>
      <c r="G47" s="107"/>
    </row>
    <row r="48" spans="1:8" x14ac:dyDescent="0.2">
      <c r="B48" s="107"/>
      <c r="C48" s="107"/>
      <c r="D48" s="107"/>
      <c r="E48" s="107"/>
      <c r="F48" s="107"/>
      <c r="G48" s="107"/>
    </row>
    <row r="49" spans="2:7" x14ac:dyDescent="0.2">
      <c r="B49" s="107"/>
      <c r="C49" s="107"/>
      <c r="D49" s="107"/>
      <c r="E49" s="107"/>
      <c r="F49" s="107"/>
      <c r="G49" s="107"/>
    </row>
    <row r="50" spans="2:7" x14ac:dyDescent="0.2">
      <c r="B50" s="107"/>
      <c r="C50" s="107"/>
      <c r="D50" s="107"/>
      <c r="E50" s="107"/>
      <c r="F50" s="107"/>
      <c r="G50" s="107"/>
    </row>
    <row r="51" spans="2:7" x14ac:dyDescent="0.2">
      <c r="B51" s="107"/>
      <c r="C51" s="107"/>
      <c r="D51" s="107"/>
      <c r="E51" s="107"/>
      <c r="F51" s="107"/>
      <c r="G51" s="107"/>
    </row>
    <row r="52" spans="2:7" x14ac:dyDescent="0.2">
      <c r="B52" s="107"/>
      <c r="C52" s="107"/>
      <c r="D52" s="107"/>
      <c r="E52" s="107"/>
      <c r="F52" s="107"/>
      <c r="G52" s="107"/>
    </row>
    <row r="53" spans="2:7" x14ac:dyDescent="0.2">
      <c r="B53" s="107"/>
      <c r="C53" s="107"/>
      <c r="D53" s="107"/>
      <c r="E53" s="107"/>
      <c r="F53" s="107"/>
      <c r="G53" s="107"/>
    </row>
    <row r="54" spans="2:7" x14ac:dyDescent="0.2">
      <c r="B54" s="107"/>
      <c r="C54" s="107"/>
      <c r="D54" s="107"/>
      <c r="E54" s="107"/>
      <c r="F54" s="107"/>
      <c r="G54" s="107"/>
    </row>
    <row r="55" spans="2:7" x14ac:dyDescent="0.2">
      <c r="B55" s="107"/>
      <c r="C55" s="107"/>
      <c r="D55" s="107"/>
      <c r="E55" s="107"/>
      <c r="F55" s="107"/>
      <c r="G55" s="107"/>
    </row>
  </sheetData>
  <mergeCells count="22">
    <mergeCell ref="B52:G52"/>
    <mergeCell ref="B53:G53"/>
    <mergeCell ref="B54:G54"/>
    <mergeCell ref="B55:G55"/>
    <mergeCell ref="B46:G46"/>
    <mergeCell ref="B47:G47"/>
    <mergeCell ref="B48:G48"/>
    <mergeCell ref="B49:G49"/>
    <mergeCell ref="B50:G50"/>
    <mergeCell ref="B51:G51"/>
    <mergeCell ref="F30:G30"/>
    <mergeCell ref="F31:G31"/>
    <mergeCell ref="F32:G32"/>
    <mergeCell ref="F33:G33"/>
    <mergeCell ref="F34:G34"/>
    <mergeCell ref="B37:G45"/>
    <mergeCell ref="C8:E8"/>
    <mergeCell ref="C9:E9"/>
    <mergeCell ref="C10:E10"/>
    <mergeCell ref="C11:E11"/>
    <mergeCell ref="C12:E12"/>
    <mergeCell ref="A23:B23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/>
  <dimension ref="A1:BE88"/>
  <sheetViews>
    <sheetView workbookViewId="0">
      <selection activeCell="H37" sqref="H37:I37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9" ht="13.5" thickTop="1" x14ac:dyDescent="0.2">
      <c r="A1" s="108" t="s">
        <v>48</v>
      </c>
      <c r="B1" s="109"/>
      <c r="C1" s="110" t="str">
        <f>CONCATENATE(cislostavby," ",nazevstavby)</f>
        <v>80321 Rekonstrukce kaple Panny Marie v Kačlehách</v>
      </c>
      <c r="D1" s="111"/>
      <c r="E1" s="112"/>
      <c r="F1" s="111"/>
      <c r="G1" s="113" t="s">
        <v>49</v>
      </c>
      <c r="H1" s="114" t="s">
        <v>80</v>
      </c>
      <c r="I1" s="115"/>
    </row>
    <row r="2" spans="1:9" ht="13.5" thickBot="1" x14ac:dyDescent="0.25">
      <c r="A2" s="116" t="s">
        <v>50</v>
      </c>
      <c r="B2" s="117"/>
      <c r="C2" s="118" t="str">
        <f>CONCATENATE(cisloobjektu," ",nazevobjektu)</f>
        <v>01 Rekonstrukce kaple</v>
      </c>
      <c r="D2" s="119"/>
      <c r="E2" s="120"/>
      <c r="F2" s="119"/>
      <c r="G2" s="121" t="s">
        <v>82</v>
      </c>
      <c r="H2" s="122"/>
      <c r="I2" s="123"/>
    </row>
    <row r="3" spans="1:9" ht="13.5" thickTop="1" x14ac:dyDescent="0.2">
      <c r="A3" s="82"/>
      <c r="B3" s="82"/>
      <c r="C3" s="82"/>
      <c r="D3" s="82"/>
      <c r="E3" s="82"/>
      <c r="F3" s="69"/>
      <c r="G3" s="82"/>
      <c r="H3" s="82"/>
      <c r="I3" s="82"/>
    </row>
    <row r="4" spans="1:9" ht="19.5" customHeight="1" x14ac:dyDescent="0.25">
      <c r="A4" s="124" t="s">
        <v>51</v>
      </c>
      <c r="B4" s="125"/>
      <c r="C4" s="125"/>
      <c r="D4" s="125"/>
      <c r="E4" s="126"/>
      <c r="F4" s="125"/>
      <c r="G4" s="125"/>
      <c r="H4" s="125"/>
      <c r="I4" s="125"/>
    </row>
    <row r="5" spans="1:9" ht="13.5" thickBot="1" x14ac:dyDescent="0.25">
      <c r="A5" s="82"/>
      <c r="B5" s="82"/>
      <c r="C5" s="82"/>
      <c r="D5" s="82"/>
      <c r="E5" s="82"/>
      <c r="F5" s="82"/>
      <c r="G5" s="82"/>
      <c r="H5" s="82"/>
      <c r="I5" s="82"/>
    </row>
    <row r="6" spans="1:9" s="37" customFormat="1" ht="13.5" thickBot="1" x14ac:dyDescent="0.25">
      <c r="A6" s="127"/>
      <c r="B6" s="128" t="s">
        <v>52</v>
      </c>
      <c r="C6" s="128"/>
      <c r="D6" s="129"/>
      <c r="E6" s="130" t="s">
        <v>53</v>
      </c>
      <c r="F6" s="131" t="s">
        <v>54</v>
      </c>
      <c r="G6" s="131" t="s">
        <v>55</v>
      </c>
      <c r="H6" s="131" t="s">
        <v>56</v>
      </c>
      <c r="I6" s="132" t="s">
        <v>30</v>
      </c>
    </row>
    <row r="7" spans="1:9" s="37" customFormat="1" x14ac:dyDescent="0.2">
      <c r="A7" s="227" t="str">
        <f>Položky!B7</f>
        <v>0</v>
      </c>
      <c r="B7" s="133" t="str">
        <f>Položky!C7</f>
        <v>Přípravné a pomocné práce</v>
      </c>
      <c r="C7" s="69"/>
      <c r="D7" s="134"/>
      <c r="E7" s="228">
        <f>Položky!BA9</f>
        <v>0</v>
      </c>
      <c r="F7" s="229">
        <f>Položky!BB9</f>
        <v>0</v>
      </c>
      <c r="G7" s="229">
        <f>Položky!BC9</f>
        <v>0</v>
      </c>
      <c r="H7" s="229">
        <f>Položky!BD9</f>
        <v>0</v>
      </c>
      <c r="I7" s="230">
        <f>Položky!BE9</f>
        <v>0</v>
      </c>
    </row>
    <row r="8" spans="1:9" s="37" customFormat="1" x14ac:dyDescent="0.2">
      <c r="A8" s="227" t="str">
        <f>Položky!B10</f>
        <v>1</v>
      </c>
      <c r="B8" s="133" t="str">
        <f>Položky!C10</f>
        <v>Zemní práce</v>
      </c>
      <c r="C8" s="69"/>
      <c r="D8" s="134"/>
      <c r="E8" s="228">
        <f>Položky!BA18</f>
        <v>0</v>
      </c>
      <c r="F8" s="229">
        <f>Položky!BB18</f>
        <v>0</v>
      </c>
      <c r="G8" s="229">
        <f>Položky!BC18</f>
        <v>0</v>
      </c>
      <c r="H8" s="229">
        <f>Položky!BD18</f>
        <v>0</v>
      </c>
      <c r="I8" s="230">
        <f>Položky!BE18</f>
        <v>0</v>
      </c>
    </row>
    <row r="9" spans="1:9" s="37" customFormat="1" x14ac:dyDescent="0.2">
      <c r="A9" s="227" t="str">
        <f>Položky!B19</f>
        <v>5</v>
      </c>
      <c r="B9" s="133" t="str">
        <f>Položky!C19</f>
        <v>Komunikace</v>
      </c>
      <c r="C9" s="69"/>
      <c r="D9" s="134"/>
      <c r="E9" s="228">
        <f>Položky!BA32</f>
        <v>0</v>
      </c>
      <c r="F9" s="229">
        <f>Položky!BB32</f>
        <v>0</v>
      </c>
      <c r="G9" s="229">
        <f>Položky!BC32</f>
        <v>0</v>
      </c>
      <c r="H9" s="229">
        <f>Položky!BD32</f>
        <v>0</v>
      </c>
      <c r="I9" s="230">
        <f>Položky!BE32</f>
        <v>0</v>
      </c>
    </row>
    <row r="10" spans="1:9" s="37" customFormat="1" x14ac:dyDescent="0.2">
      <c r="A10" s="227" t="str">
        <f>Položky!B33</f>
        <v>61</v>
      </c>
      <c r="B10" s="133" t="str">
        <f>Položky!C33</f>
        <v>Upravy povrchů vnitřní</v>
      </c>
      <c r="C10" s="69"/>
      <c r="D10" s="134"/>
      <c r="E10" s="228">
        <f>Položky!BA40</f>
        <v>0</v>
      </c>
      <c r="F10" s="229">
        <f>Položky!BB40</f>
        <v>0</v>
      </c>
      <c r="G10" s="229">
        <f>Položky!BC40</f>
        <v>0</v>
      </c>
      <c r="H10" s="229">
        <f>Položky!BD40</f>
        <v>0</v>
      </c>
      <c r="I10" s="230">
        <f>Položky!BE40</f>
        <v>0</v>
      </c>
    </row>
    <row r="11" spans="1:9" s="37" customFormat="1" x14ac:dyDescent="0.2">
      <c r="A11" s="227" t="str">
        <f>Položky!B41</f>
        <v>62</v>
      </c>
      <c r="B11" s="133" t="str">
        <f>Položky!C41</f>
        <v>Úpravy povrchů vnější</v>
      </c>
      <c r="C11" s="69"/>
      <c r="D11" s="134"/>
      <c r="E11" s="228">
        <f>Položky!BA67</f>
        <v>0</v>
      </c>
      <c r="F11" s="229">
        <f>Položky!BB67</f>
        <v>0</v>
      </c>
      <c r="G11" s="229">
        <f>Položky!BC67</f>
        <v>0</v>
      </c>
      <c r="H11" s="229">
        <f>Položky!BD67</f>
        <v>0</v>
      </c>
      <c r="I11" s="230">
        <f>Položky!BE67</f>
        <v>0</v>
      </c>
    </row>
    <row r="12" spans="1:9" s="37" customFormat="1" x14ac:dyDescent="0.2">
      <c r="A12" s="227" t="str">
        <f>Položky!B68</f>
        <v>9</v>
      </c>
      <c r="B12" s="133" t="str">
        <f>Položky!C68</f>
        <v>Ostatní konstrukce, bourání</v>
      </c>
      <c r="C12" s="69"/>
      <c r="D12" s="134"/>
      <c r="E12" s="228">
        <f>Položky!BA71</f>
        <v>0</v>
      </c>
      <c r="F12" s="229">
        <f>Položky!BB71</f>
        <v>0</v>
      </c>
      <c r="G12" s="229">
        <f>Položky!BC71</f>
        <v>0</v>
      </c>
      <c r="H12" s="229">
        <f>Položky!BD71</f>
        <v>0</v>
      </c>
      <c r="I12" s="230">
        <f>Položky!BE71</f>
        <v>0</v>
      </c>
    </row>
    <row r="13" spans="1:9" s="37" customFormat="1" x14ac:dyDescent="0.2">
      <c r="A13" s="227" t="str">
        <f>Položky!B72</f>
        <v>91</v>
      </c>
      <c r="B13" s="133" t="str">
        <f>Položky!C72</f>
        <v>Doplňující práce na komunikaci</v>
      </c>
      <c r="C13" s="69"/>
      <c r="D13" s="134"/>
      <c r="E13" s="228">
        <f>Položky!BA79</f>
        <v>0</v>
      </c>
      <c r="F13" s="229">
        <f>Položky!BB79</f>
        <v>0</v>
      </c>
      <c r="G13" s="229">
        <f>Položky!BC79</f>
        <v>0</v>
      </c>
      <c r="H13" s="229">
        <f>Položky!BD79</f>
        <v>0</v>
      </c>
      <c r="I13" s="230">
        <f>Položky!BE79</f>
        <v>0</v>
      </c>
    </row>
    <row r="14" spans="1:9" s="37" customFormat="1" x14ac:dyDescent="0.2">
      <c r="A14" s="227" t="str">
        <f>Položky!B80</f>
        <v>94</v>
      </c>
      <c r="B14" s="133" t="str">
        <f>Položky!C80</f>
        <v>Lešení a stavební výtahy</v>
      </c>
      <c r="C14" s="69"/>
      <c r="D14" s="134"/>
      <c r="E14" s="228">
        <f>Položky!BA90</f>
        <v>0</v>
      </c>
      <c r="F14" s="229">
        <f>Položky!BB90</f>
        <v>0</v>
      </c>
      <c r="G14" s="229">
        <f>Položky!BC90</f>
        <v>0</v>
      </c>
      <c r="H14" s="229">
        <f>Položky!BD90</f>
        <v>0</v>
      </c>
      <c r="I14" s="230">
        <f>Položky!BE90</f>
        <v>0</v>
      </c>
    </row>
    <row r="15" spans="1:9" s="37" customFormat="1" x14ac:dyDescent="0.2">
      <c r="A15" s="227" t="str">
        <f>Položky!B91</f>
        <v>96</v>
      </c>
      <c r="B15" s="133" t="str">
        <f>Položky!C91</f>
        <v>Bourání konstrukcí</v>
      </c>
      <c r="C15" s="69"/>
      <c r="D15" s="134"/>
      <c r="E15" s="228">
        <f>Položky!BA98</f>
        <v>0</v>
      </c>
      <c r="F15" s="229">
        <f>Položky!BB98</f>
        <v>0</v>
      </c>
      <c r="G15" s="229">
        <f>Položky!BC98</f>
        <v>0</v>
      </c>
      <c r="H15" s="229">
        <f>Položky!BD98</f>
        <v>0</v>
      </c>
      <c r="I15" s="230">
        <f>Položky!BE98</f>
        <v>0</v>
      </c>
    </row>
    <row r="16" spans="1:9" s="37" customFormat="1" x14ac:dyDescent="0.2">
      <c r="A16" s="227" t="str">
        <f>Položky!B99</f>
        <v>99</v>
      </c>
      <c r="B16" s="133" t="str">
        <f>Položky!C99</f>
        <v>Staveništní přesun hmot</v>
      </c>
      <c r="C16" s="69"/>
      <c r="D16" s="134"/>
      <c r="E16" s="228">
        <f>Položky!BA101</f>
        <v>0</v>
      </c>
      <c r="F16" s="229">
        <f>Položky!BB101</f>
        <v>0</v>
      </c>
      <c r="G16" s="229">
        <f>Položky!BC101</f>
        <v>0</v>
      </c>
      <c r="H16" s="229">
        <f>Položky!BD101</f>
        <v>0</v>
      </c>
      <c r="I16" s="230">
        <f>Položky!BE101</f>
        <v>0</v>
      </c>
    </row>
    <row r="17" spans="1:57" s="37" customFormat="1" x14ac:dyDescent="0.2">
      <c r="A17" s="227" t="str">
        <f>Položky!B102</f>
        <v>711</v>
      </c>
      <c r="B17" s="133" t="str">
        <f>Položky!C102</f>
        <v>Izolace proti vodě</v>
      </c>
      <c r="C17" s="69"/>
      <c r="D17" s="134"/>
      <c r="E17" s="228">
        <f>Položky!BA108</f>
        <v>0</v>
      </c>
      <c r="F17" s="229">
        <f>Položky!BB108</f>
        <v>0</v>
      </c>
      <c r="G17" s="229">
        <f>Položky!BC108</f>
        <v>0</v>
      </c>
      <c r="H17" s="229">
        <f>Položky!BD108</f>
        <v>0</v>
      </c>
      <c r="I17" s="230">
        <f>Položky!BE108</f>
        <v>0</v>
      </c>
    </row>
    <row r="18" spans="1:57" s="37" customFormat="1" x14ac:dyDescent="0.2">
      <c r="A18" s="227" t="str">
        <f>Položky!B109</f>
        <v>762</v>
      </c>
      <c r="B18" s="133" t="str">
        <f>Položky!C109</f>
        <v>Konstrukce tesařské</v>
      </c>
      <c r="C18" s="69"/>
      <c r="D18" s="134"/>
      <c r="E18" s="228">
        <f>Položky!BA185</f>
        <v>0</v>
      </c>
      <c r="F18" s="229">
        <f>Položky!BB185</f>
        <v>0</v>
      </c>
      <c r="G18" s="229">
        <f>Položky!BC185</f>
        <v>0</v>
      </c>
      <c r="H18" s="229">
        <f>Položky!BD185</f>
        <v>0</v>
      </c>
      <c r="I18" s="230">
        <f>Položky!BE185</f>
        <v>0</v>
      </c>
    </row>
    <row r="19" spans="1:57" s="37" customFormat="1" x14ac:dyDescent="0.2">
      <c r="A19" s="227" t="str">
        <f>Položky!B186</f>
        <v>764</v>
      </c>
      <c r="B19" s="133" t="str">
        <f>Položky!C186</f>
        <v>Konstrukce klempířské</v>
      </c>
      <c r="C19" s="69"/>
      <c r="D19" s="134"/>
      <c r="E19" s="228">
        <f>Položky!BA221</f>
        <v>0</v>
      </c>
      <c r="F19" s="229">
        <f>Položky!BB221</f>
        <v>0</v>
      </c>
      <c r="G19" s="229">
        <f>Položky!BC221</f>
        <v>0</v>
      </c>
      <c r="H19" s="229">
        <f>Položky!BD221</f>
        <v>0</v>
      </c>
      <c r="I19" s="230">
        <f>Položky!BE221</f>
        <v>0</v>
      </c>
    </row>
    <row r="20" spans="1:57" s="37" customFormat="1" x14ac:dyDescent="0.2">
      <c r="A20" s="227" t="str">
        <f>Položky!B222</f>
        <v>765</v>
      </c>
      <c r="B20" s="133" t="str">
        <f>Položky!C222</f>
        <v>Krytiny tvrdé</v>
      </c>
      <c r="C20" s="69"/>
      <c r="D20" s="134"/>
      <c r="E20" s="228">
        <f>Položky!BA226</f>
        <v>0</v>
      </c>
      <c r="F20" s="229">
        <f>Položky!BB226</f>
        <v>0</v>
      </c>
      <c r="G20" s="229">
        <f>Položky!BC226</f>
        <v>0</v>
      </c>
      <c r="H20" s="229">
        <f>Položky!BD226</f>
        <v>0</v>
      </c>
      <c r="I20" s="230">
        <f>Položky!BE226</f>
        <v>0</v>
      </c>
    </row>
    <row r="21" spans="1:57" s="37" customFormat="1" x14ac:dyDescent="0.2">
      <c r="A21" s="227" t="str">
        <f>Položky!B227</f>
        <v>766</v>
      </c>
      <c r="B21" s="133" t="str">
        <f>Položky!C227</f>
        <v>Konstrukce truhlářské</v>
      </c>
      <c r="C21" s="69"/>
      <c r="D21" s="134"/>
      <c r="E21" s="228">
        <f>Položky!BA233</f>
        <v>0</v>
      </c>
      <c r="F21" s="229">
        <f>Položky!BB233</f>
        <v>0</v>
      </c>
      <c r="G21" s="229">
        <f>Položky!BC233</f>
        <v>0</v>
      </c>
      <c r="H21" s="229">
        <f>Položky!BD233</f>
        <v>0</v>
      </c>
      <c r="I21" s="230">
        <f>Položky!BE233</f>
        <v>0</v>
      </c>
    </row>
    <row r="22" spans="1:57" s="37" customFormat="1" x14ac:dyDescent="0.2">
      <c r="A22" s="227" t="str">
        <f>Položky!B234</f>
        <v>783</v>
      </c>
      <c r="B22" s="133" t="str">
        <f>Položky!C234</f>
        <v>Nátěry</v>
      </c>
      <c r="C22" s="69"/>
      <c r="D22" s="134"/>
      <c r="E22" s="228">
        <f>Položky!BA262</f>
        <v>0</v>
      </c>
      <c r="F22" s="229">
        <f>Položky!BB262</f>
        <v>0</v>
      </c>
      <c r="G22" s="229">
        <f>Položky!BC262</f>
        <v>0</v>
      </c>
      <c r="H22" s="229">
        <f>Položky!BD262</f>
        <v>0</v>
      </c>
      <c r="I22" s="230">
        <f>Položky!BE262</f>
        <v>0</v>
      </c>
    </row>
    <row r="23" spans="1:57" s="37" customFormat="1" ht="13.5" thickBot="1" x14ac:dyDescent="0.25">
      <c r="A23" s="227" t="str">
        <f>Položky!B263</f>
        <v>784</v>
      </c>
      <c r="B23" s="133" t="str">
        <f>Položky!C263</f>
        <v>Malby</v>
      </c>
      <c r="C23" s="69"/>
      <c r="D23" s="134"/>
      <c r="E23" s="228">
        <f>Položky!BA274</f>
        <v>0</v>
      </c>
      <c r="F23" s="229">
        <f>Položky!BB274</f>
        <v>0</v>
      </c>
      <c r="G23" s="229">
        <f>Položky!BC274</f>
        <v>0</v>
      </c>
      <c r="H23" s="229">
        <f>Položky!BD274</f>
        <v>0</v>
      </c>
      <c r="I23" s="230">
        <f>Položky!BE274</f>
        <v>0</v>
      </c>
    </row>
    <row r="24" spans="1:57" s="141" customFormat="1" ht="13.5" thickBot="1" x14ac:dyDescent="0.25">
      <c r="A24" s="135"/>
      <c r="B24" s="136" t="s">
        <v>57</v>
      </c>
      <c r="C24" s="136"/>
      <c r="D24" s="137"/>
      <c r="E24" s="138">
        <f>SUM(E7:E23)</f>
        <v>0</v>
      </c>
      <c r="F24" s="139">
        <f>SUM(F7:F23)</f>
        <v>0</v>
      </c>
      <c r="G24" s="139">
        <f>SUM(G7:G23)</f>
        <v>0</v>
      </c>
      <c r="H24" s="139">
        <f>SUM(H7:H23)</f>
        <v>0</v>
      </c>
      <c r="I24" s="140">
        <f>SUM(I7:I23)</f>
        <v>0</v>
      </c>
    </row>
    <row r="25" spans="1:57" x14ac:dyDescent="0.2">
      <c r="A25" s="69"/>
      <c r="B25" s="69"/>
      <c r="C25" s="69"/>
      <c r="D25" s="69"/>
      <c r="E25" s="69"/>
      <c r="F25" s="69"/>
      <c r="G25" s="69"/>
      <c r="H25" s="69"/>
      <c r="I25" s="69"/>
    </row>
    <row r="26" spans="1:57" ht="19.5" customHeight="1" x14ac:dyDescent="0.25">
      <c r="A26" s="125" t="s">
        <v>58</v>
      </c>
      <c r="B26" s="125"/>
      <c r="C26" s="125"/>
      <c r="D26" s="125"/>
      <c r="E26" s="125"/>
      <c r="F26" s="125"/>
      <c r="G26" s="142"/>
      <c r="H26" s="125"/>
      <c r="I26" s="125"/>
      <c r="BA26" s="43"/>
      <c r="BB26" s="43"/>
      <c r="BC26" s="43"/>
      <c r="BD26" s="43"/>
      <c r="BE26" s="43"/>
    </row>
    <row r="27" spans="1:57" ht="13.5" thickBot="1" x14ac:dyDescent="0.25">
      <c r="A27" s="82"/>
      <c r="B27" s="82"/>
      <c r="C27" s="82"/>
      <c r="D27" s="82"/>
      <c r="E27" s="82"/>
      <c r="F27" s="82"/>
      <c r="G27" s="82"/>
      <c r="H27" s="82"/>
      <c r="I27" s="82"/>
    </row>
    <row r="28" spans="1:57" x14ac:dyDescent="0.2">
      <c r="A28" s="76" t="s">
        <v>59</v>
      </c>
      <c r="B28" s="77"/>
      <c r="C28" s="77"/>
      <c r="D28" s="143"/>
      <c r="E28" s="144" t="s">
        <v>60</v>
      </c>
      <c r="F28" s="145" t="s">
        <v>61</v>
      </c>
      <c r="G28" s="146" t="s">
        <v>62</v>
      </c>
      <c r="H28" s="147"/>
      <c r="I28" s="148" t="s">
        <v>60</v>
      </c>
    </row>
    <row r="29" spans="1:57" x14ac:dyDescent="0.2">
      <c r="A29" s="67" t="s">
        <v>360</v>
      </c>
      <c r="B29" s="58"/>
      <c r="C29" s="58"/>
      <c r="D29" s="149"/>
      <c r="E29" s="150"/>
      <c r="F29" s="151"/>
      <c r="G29" s="152">
        <f>CHOOSE(BA29+1,HSV+PSV,HSV+PSV+Mont,HSV+PSV+Dodavka+Mont,HSV,PSV,Mont,Dodavka,Mont+Dodavka,0)</f>
        <v>0</v>
      </c>
      <c r="H29" s="153"/>
      <c r="I29" s="154">
        <f>E29+F29*G29/100</f>
        <v>0</v>
      </c>
      <c r="BA29">
        <v>0</v>
      </c>
    </row>
    <row r="30" spans="1:57" x14ac:dyDescent="0.2">
      <c r="A30" s="67" t="s">
        <v>361</v>
      </c>
      <c r="B30" s="58"/>
      <c r="C30" s="58"/>
      <c r="D30" s="149"/>
      <c r="E30" s="150"/>
      <c r="F30" s="151"/>
      <c r="G30" s="152">
        <f>CHOOSE(BA30+1,HSV+PSV,HSV+PSV+Mont,HSV+PSV+Dodavka+Mont,HSV,PSV,Mont,Dodavka,Mont+Dodavka,0)</f>
        <v>0</v>
      </c>
      <c r="H30" s="153"/>
      <c r="I30" s="154">
        <f>E30+F30*G30/100</f>
        <v>0</v>
      </c>
      <c r="BA30">
        <v>0</v>
      </c>
    </row>
    <row r="31" spans="1:57" x14ac:dyDescent="0.2">
      <c r="A31" s="67" t="s">
        <v>362</v>
      </c>
      <c r="B31" s="58"/>
      <c r="C31" s="58"/>
      <c r="D31" s="149"/>
      <c r="E31" s="150"/>
      <c r="F31" s="151"/>
      <c r="G31" s="152">
        <f>CHOOSE(BA31+1,HSV+PSV,HSV+PSV+Mont,HSV+PSV+Dodavka+Mont,HSV,PSV,Mont,Dodavka,Mont+Dodavka,0)</f>
        <v>0</v>
      </c>
      <c r="H31" s="153"/>
      <c r="I31" s="154">
        <f>E31+F31*G31/100</f>
        <v>0</v>
      </c>
      <c r="BA31">
        <v>0</v>
      </c>
    </row>
    <row r="32" spans="1:57" x14ac:dyDescent="0.2">
      <c r="A32" s="67" t="s">
        <v>363</v>
      </c>
      <c r="B32" s="58"/>
      <c r="C32" s="58"/>
      <c r="D32" s="149"/>
      <c r="E32" s="150"/>
      <c r="F32" s="151"/>
      <c r="G32" s="152">
        <f>CHOOSE(BA32+1,HSV+PSV,HSV+PSV+Mont,HSV+PSV+Dodavka+Mont,HSV,PSV,Mont,Dodavka,Mont+Dodavka,0)</f>
        <v>0</v>
      </c>
      <c r="H32" s="153"/>
      <c r="I32" s="154">
        <f>E32+F32*G32/100</f>
        <v>0</v>
      </c>
      <c r="BA32">
        <v>0</v>
      </c>
    </row>
    <row r="33" spans="1:53" x14ac:dyDescent="0.2">
      <c r="A33" s="67" t="s">
        <v>364</v>
      </c>
      <c r="B33" s="58"/>
      <c r="C33" s="58"/>
      <c r="D33" s="149"/>
      <c r="E33" s="150"/>
      <c r="F33" s="151"/>
      <c r="G33" s="152">
        <f>CHOOSE(BA33+1,HSV+PSV,HSV+PSV+Mont,HSV+PSV+Dodavka+Mont,HSV,PSV,Mont,Dodavka,Mont+Dodavka,0)</f>
        <v>0</v>
      </c>
      <c r="H33" s="153"/>
      <c r="I33" s="154">
        <f>E33+F33*G33/100</f>
        <v>0</v>
      </c>
      <c r="BA33">
        <v>1</v>
      </c>
    </row>
    <row r="34" spans="1:53" x14ac:dyDescent="0.2">
      <c r="A34" s="67" t="s">
        <v>365</v>
      </c>
      <c r="B34" s="58"/>
      <c r="C34" s="58"/>
      <c r="D34" s="149"/>
      <c r="E34" s="150"/>
      <c r="F34" s="151"/>
      <c r="G34" s="152">
        <f>CHOOSE(BA34+1,HSV+PSV,HSV+PSV+Mont,HSV+PSV+Dodavka+Mont,HSV,PSV,Mont,Dodavka,Mont+Dodavka,0)</f>
        <v>0</v>
      </c>
      <c r="H34" s="153"/>
      <c r="I34" s="154">
        <f>E34+F34*G34/100</f>
        <v>0</v>
      </c>
      <c r="BA34">
        <v>1</v>
      </c>
    </row>
    <row r="35" spans="1:53" x14ac:dyDescent="0.2">
      <c r="A35" s="67" t="s">
        <v>366</v>
      </c>
      <c r="B35" s="58"/>
      <c r="C35" s="58"/>
      <c r="D35" s="149"/>
      <c r="E35" s="150"/>
      <c r="F35" s="151"/>
      <c r="G35" s="152">
        <f>CHOOSE(BA35+1,HSV+PSV,HSV+PSV+Mont,HSV+PSV+Dodavka+Mont,HSV,PSV,Mont,Dodavka,Mont+Dodavka,0)</f>
        <v>0</v>
      </c>
      <c r="H35" s="153"/>
      <c r="I35" s="154">
        <f>E35+F35*G35/100</f>
        <v>0</v>
      </c>
      <c r="BA35">
        <v>2</v>
      </c>
    </row>
    <row r="36" spans="1:53" x14ac:dyDescent="0.2">
      <c r="A36" s="67" t="s">
        <v>367</v>
      </c>
      <c r="B36" s="58"/>
      <c r="C36" s="58"/>
      <c r="D36" s="149"/>
      <c r="E36" s="150"/>
      <c r="F36" s="151"/>
      <c r="G36" s="152">
        <f>CHOOSE(BA36+1,HSV+PSV,HSV+PSV+Mont,HSV+PSV+Dodavka+Mont,HSV,PSV,Mont,Dodavka,Mont+Dodavka,0)</f>
        <v>0</v>
      </c>
      <c r="H36" s="153"/>
      <c r="I36" s="154">
        <f>E36+F36*G36/100</f>
        <v>0</v>
      </c>
      <c r="BA36">
        <v>2</v>
      </c>
    </row>
    <row r="37" spans="1:53" ht="13.5" thickBot="1" x14ac:dyDescent="0.25">
      <c r="A37" s="155"/>
      <c r="B37" s="156" t="s">
        <v>63</v>
      </c>
      <c r="C37" s="157"/>
      <c r="D37" s="158"/>
      <c r="E37" s="159"/>
      <c r="F37" s="160"/>
      <c r="G37" s="160"/>
      <c r="H37" s="161">
        <f>SUM(I29:I36)</f>
        <v>0</v>
      </c>
      <c r="I37" s="162"/>
    </row>
    <row r="39" spans="1:53" x14ac:dyDescent="0.2">
      <c r="B39" s="141"/>
      <c r="F39" s="163"/>
      <c r="G39" s="164"/>
      <c r="H39" s="164"/>
      <c r="I39" s="165"/>
    </row>
    <row r="40" spans="1:53" x14ac:dyDescent="0.2">
      <c r="F40" s="163"/>
      <c r="G40" s="164"/>
      <c r="H40" s="164"/>
      <c r="I40" s="165"/>
    </row>
    <row r="41" spans="1:53" x14ac:dyDescent="0.2">
      <c r="F41" s="163"/>
      <c r="G41" s="164"/>
      <c r="H41" s="164"/>
      <c r="I41" s="165"/>
    </row>
    <row r="42" spans="1:53" x14ac:dyDescent="0.2">
      <c r="F42" s="163"/>
      <c r="G42" s="164"/>
      <c r="H42" s="164"/>
      <c r="I42" s="165"/>
    </row>
    <row r="43" spans="1:53" x14ac:dyDescent="0.2">
      <c r="F43" s="163"/>
      <c r="G43" s="164"/>
      <c r="H43" s="164"/>
      <c r="I43" s="165"/>
    </row>
    <row r="44" spans="1:53" x14ac:dyDescent="0.2">
      <c r="F44" s="163"/>
      <c r="G44" s="164"/>
      <c r="H44" s="164"/>
      <c r="I44" s="165"/>
    </row>
    <row r="45" spans="1:53" x14ac:dyDescent="0.2">
      <c r="F45" s="163"/>
      <c r="G45" s="164"/>
      <c r="H45" s="164"/>
      <c r="I45" s="165"/>
    </row>
    <row r="46" spans="1:53" x14ac:dyDescent="0.2">
      <c r="F46" s="163"/>
      <c r="G46" s="164"/>
      <c r="H46" s="164"/>
      <c r="I46" s="165"/>
    </row>
    <row r="47" spans="1:53" x14ac:dyDescent="0.2">
      <c r="F47" s="163"/>
      <c r="G47" s="164"/>
      <c r="H47" s="164"/>
      <c r="I47" s="165"/>
    </row>
    <row r="48" spans="1:53" x14ac:dyDescent="0.2">
      <c r="F48" s="163"/>
      <c r="G48" s="164"/>
      <c r="H48" s="164"/>
      <c r="I48" s="165"/>
    </row>
    <row r="49" spans="6:9" x14ac:dyDescent="0.2">
      <c r="F49" s="163"/>
      <c r="G49" s="164"/>
      <c r="H49" s="164"/>
      <c r="I49" s="165"/>
    </row>
    <row r="50" spans="6:9" x14ac:dyDescent="0.2">
      <c r="F50" s="163"/>
      <c r="G50" s="164"/>
      <c r="H50" s="164"/>
      <c r="I50" s="165"/>
    </row>
    <row r="51" spans="6:9" x14ac:dyDescent="0.2">
      <c r="F51" s="163"/>
      <c r="G51" s="164"/>
      <c r="H51" s="164"/>
      <c r="I51" s="165"/>
    </row>
    <row r="52" spans="6:9" x14ac:dyDescent="0.2">
      <c r="F52" s="163"/>
      <c r="G52" s="164"/>
      <c r="H52" s="164"/>
      <c r="I52" s="165"/>
    </row>
    <row r="53" spans="6:9" x14ac:dyDescent="0.2">
      <c r="F53" s="163"/>
      <c r="G53" s="164"/>
      <c r="H53" s="164"/>
      <c r="I53" s="165"/>
    </row>
    <row r="54" spans="6:9" x14ac:dyDescent="0.2">
      <c r="F54" s="163"/>
      <c r="G54" s="164"/>
      <c r="H54" s="164"/>
      <c r="I54" s="165"/>
    </row>
    <row r="55" spans="6:9" x14ac:dyDescent="0.2">
      <c r="F55" s="163"/>
      <c r="G55" s="164"/>
      <c r="H55" s="164"/>
      <c r="I55" s="165"/>
    </row>
    <row r="56" spans="6:9" x14ac:dyDescent="0.2">
      <c r="F56" s="163"/>
      <c r="G56" s="164"/>
      <c r="H56" s="164"/>
      <c r="I56" s="165"/>
    </row>
    <row r="57" spans="6:9" x14ac:dyDescent="0.2">
      <c r="F57" s="163"/>
      <c r="G57" s="164"/>
      <c r="H57" s="164"/>
      <c r="I57" s="165"/>
    </row>
    <row r="58" spans="6:9" x14ac:dyDescent="0.2">
      <c r="F58" s="163"/>
      <c r="G58" s="164"/>
      <c r="H58" s="164"/>
      <c r="I58" s="165"/>
    </row>
    <row r="59" spans="6:9" x14ac:dyDescent="0.2">
      <c r="F59" s="163"/>
      <c r="G59" s="164"/>
      <c r="H59" s="164"/>
      <c r="I59" s="165"/>
    </row>
    <row r="60" spans="6:9" x14ac:dyDescent="0.2">
      <c r="F60" s="163"/>
      <c r="G60" s="164"/>
      <c r="H60" s="164"/>
      <c r="I60" s="165"/>
    </row>
    <row r="61" spans="6:9" x14ac:dyDescent="0.2">
      <c r="F61" s="163"/>
      <c r="G61" s="164"/>
      <c r="H61" s="164"/>
      <c r="I61" s="165"/>
    </row>
    <row r="62" spans="6:9" x14ac:dyDescent="0.2">
      <c r="F62" s="163"/>
      <c r="G62" s="164"/>
      <c r="H62" s="164"/>
      <c r="I62" s="165"/>
    </row>
    <row r="63" spans="6:9" x14ac:dyDescent="0.2">
      <c r="F63" s="163"/>
      <c r="G63" s="164"/>
      <c r="H63" s="164"/>
      <c r="I63" s="165"/>
    </row>
    <row r="64" spans="6:9" x14ac:dyDescent="0.2">
      <c r="F64" s="163"/>
      <c r="G64" s="164"/>
      <c r="H64" s="164"/>
      <c r="I64" s="165"/>
    </row>
    <row r="65" spans="6:9" x14ac:dyDescent="0.2">
      <c r="F65" s="163"/>
      <c r="G65" s="164"/>
      <c r="H65" s="164"/>
      <c r="I65" s="165"/>
    </row>
    <row r="66" spans="6:9" x14ac:dyDescent="0.2">
      <c r="F66" s="163"/>
      <c r="G66" s="164"/>
      <c r="H66" s="164"/>
      <c r="I66" s="165"/>
    </row>
    <row r="67" spans="6:9" x14ac:dyDescent="0.2">
      <c r="F67" s="163"/>
      <c r="G67" s="164"/>
      <c r="H67" s="164"/>
      <c r="I67" s="165"/>
    </row>
    <row r="68" spans="6:9" x14ac:dyDescent="0.2">
      <c r="F68" s="163"/>
      <c r="G68" s="164"/>
      <c r="H68" s="164"/>
      <c r="I68" s="165"/>
    </row>
    <row r="69" spans="6:9" x14ac:dyDescent="0.2">
      <c r="F69" s="163"/>
      <c r="G69" s="164"/>
      <c r="H69" s="164"/>
      <c r="I69" s="165"/>
    </row>
    <row r="70" spans="6:9" x14ac:dyDescent="0.2">
      <c r="F70" s="163"/>
      <c r="G70" s="164"/>
      <c r="H70" s="164"/>
      <c r="I70" s="165"/>
    </row>
    <row r="71" spans="6:9" x14ac:dyDescent="0.2">
      <c r="F71" s="163"/>
      <c r="G71" s="164"/>
      <c r="H71" s="164"/>
      <c r="I71" s="165"/>
    </row>
    <row r="72" spans="6:9" x14ac:dyDescent="0.2">
      <c r="F72" s="163"/>
      <c r="G72" s="164"/>
      <c r="H72" s="164"/>
      <c r="I72" s="165"/>
    </row>
    <row r="73" spans="6:9" x14ac:dyDescent="0.2">
      <c r="F73" s="163"/>
      <c r="G73" s="164"/>
      <c r="H73" s="164"/>
      <c r="I73" s="165"/>
    </row>
    <row r="74" spans="6:9" x14ac:dyDescent="0.2">
      <c r="F74" s="163"/>
      <c r="G74" s="164"/>
      <c r="H74" s="164"/>
      <c r="I74" s="165"/>
    </row>
    <row r="75" spans="6:9" x14ac:dyDescent="0.2">
      <c r="F75" s="163"/>
      <c r="G75" s="164"/>
      <c r="H75" s="164"/>
      <c r="I75" s="165"/>
    </row>
    <row r="76" spans="6:9" x14ac:dyDescent="0.2">
      <c r="F76" s="163"/>
      <c r="G76" s="164"/>
      <c r="H76" s="164"/>
      <c r="I76" s="165"/>
    </row>
    <row r="77" spans="6:9" x14ac:dyDescent="0.2">
      <c r="F77" s="163"/>
      <c r="G77" s="164"/>
      <c r="H77" s="164"/>
      <c r="I77" s="165"/>
    </row>
    <row r="78" spans="6:9" x14ac:dyDescent="0.2">
      <c r="F78" s="163"/>
      <c r="G78" s="164"/>
      <c r="H78" s="164"/>
      <c r="I78" s="165"/>
    </row>
    <row r="79" spans="6:9" x14ac:dyDescent="0.2">
      <c r="F79" s="163"/>
      <c r="G79" s="164"/>
      <c r="H79" s="164"/>
      <c r="I79" s="165"/>
    </row>
    <row r="80" spans="6:9" x14ac:dyDescent="0.2">
      <c r="F80" s="163"/>
      <c r="G80" s="164"/>
      <c r="H80" s="164"/>
      <c r="I80" s="165"/>
    </row>
    <row r="81" spans="6:9" x14ac:dyDescent="0.2">
      <c r="F81" s="163"/>
      <c r="G81" s="164"/>
      <c r="H81" s="164"/>
      <c r="I81" s="165"/>
    </row>
    <row r="82" spans="6:9" x14ac:dyDescent="0.2">
      <c r="F82" s="163"/>
      <c r="G82" s="164"/>
      <c r="H82" s="164"/>
      <c r="I82" s="165"/>
    </row>
    <row r="83" spans="6:9" x14ac:dyDescent="0.2">
      <c r="F83" s="163"/>
      <c r="G83" s="164"/>
      <c r="H83" s="164"/>
      <c r="I83" s="165"/>
    </row>
    <row r="84" spans="6:9" x14ac:dyDescent="0.2">
      <c r="F84" s="163"/>
      <c r="G84" s="164"/>
      <c r="H84" s="164"/>
      <c r="I84" s="165"/>
    </row>
    <row r="85" spans="6:9" x14ac:dyDescent="0.2">
      <c r="F85" s="163"/>
      <c r="G85" s="164"/>
      <c r="H85" s="164"/>
      <c r="I85" s="165"/>
    </row>
    <row r="86" spans="6:9" x14ac:dyDescent="0.2">
      <c r="F86" s="163"/>
      <c r="G86" s="164"/>
      <c r="H86" s="164"/>
      <c r="I86" s="165"/>
    </row>
    <row r="87" spans="6:9" x14ac:dyDescent="0.2">
      <c r="F87" s="163"/>
      <c r="G87" s="164"/>
      <c r="H87" s="164"/>
      <c r="I87" s="165"/>
    </row>
    <row r="88" spans="6:9" x14ac:dyDescent="0.2">
      <c r="F88" s="163"/>
      <c r="G88" s="164"/>
      <c r="H88" s="164"/>
      <c r="I88" s="165"/>
    </row>
  </sheetData>
  <mergeCells count="4">
    <mergeCell ref="A1:B1"/>
    <mergeCell ref="A2:B2"/>
    <mergeCell ref="G2:I2"/>
    <mergeCell ref="H37:I37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347"/>
  <sheetViews>
    <sheetView showGridLines="0" showZeros="0" topLeftCell="A22" zoomScaleNormal="100" workbookViewId="0">
      <selection activeCell="A274" sqref="A274:IV276"/>
    </sheetView>
  </sheetViews>
  <sheetFormatPr defaultRowHeight="12.75" x14ac:dyDescent="0.2"/>
  <cols>
    <col min="1" max="1" width="4.42578125" style="167" customWidth="1"/>
    <col min="2" max="2" width="11.5703125" style="167" customWidth="1"/>
    <col min="3" max="3" width="40.42578125" style="167" customWidth="1"/>
    <col min="4" max="4" width="5.5703125" style="167" customWidth="1"/>
    <col min="5" max="5" width="8.5703125" style="221" customWidth="1"/>
    <col min="6" max="6" width="9.85546875" style="167" customWidth="1"/>
    <col min="7" max="7" width="13.85546875" style="167" customWidth="1"/>
    <col min="8" max="11" width="9.140625" style="167"/>
    <col min="12" max="12" width="75.42578125" style="167" customWidth="1"/>
    <col min="13" max="13" width="45.28515625" style="167" customWidth="1"/>
    <col min="14" max="16384" width="9.140625" style="167"/>
  </cols>
  <sheetData>
    <row r="1" spans="1:104" ht="15.75" x14ac:dyDescent="0.25">
      <c r="A1" s="166" t="s">
        <v>77</v>
      </c>
      <c r="B1" s="166"/>
      <c r="C1" s="166"/>
      <c r="D1" s="166"/>
      <c r="E1" s="166"/>
      <c r="F1" s="166"/>
      <c r="G1" s="166"/>
    </row>
    <row r="2" spans="1:104" ht="14.25" customHeight="1" thickBot="1" x14ac:dyDescent="0.25">
      <c r="A2" s="168"/>
      <c r="B2" s="169"/>
      <c r="C2" s="170"/>
      <c r="D2" s="170"/>
      <c r="E2" s="171"/>
      <c r="F2" s="170"/>
      <c r="G2" s="170"/>
    </row>
    <row r="3" spans="1:104" ht="13.5" thickTop="1" x14ac:dyDescent="0.2">
      <c r="A3" s="108" t="s">
        <v>48</v>
      </c>
      <c r="B3" s="109"/>
      <c r="C3" s="110" t="str">
        <f>CONCATENATE(cislostavby," ",nazevstavby)</f>
        <v>80321 Rekonstrukce kaple Panny Marie v Kačlehách</v>
      </c>
      <c r="D3" s="172"/>
      <c r="E3" s="173" t="s">
        <v>64</v>
      </c>
      <c r="F3" s="174" t="str">
        <f>Rekapitulace!H1</f>
        <v>01</v>
      </c>
      <c r="G3" s="175"/>
    </row>
    <row r="4" spans="1:104" ht="13.5" thickBot="1" x14ac:dyDescent="0.25">
      <c r="A4" s="176" t="s">
        <v>50</v>
      </c>
      <c r="B4" s="117"/>
      <c r="C4" s="118" t="str">
        <f>CONCATENATE(cisloobjektu," ",nazevobjektu)</f>
        <v>01 Rekonstrukce kaple</v>
      </c>
      <c r="D4" s="177"/>
      <c r="E4" s="178" t="str">
        <f>Rekapitulace!G2</f>
        <v>Rekonstrukce kaple - způsobilé náklady</v>
      </c>
      <c r="F4" s="179"/>
      <c r="G4" s="180"/>
    </row>
    <row r="5" spans="1:104" ht="13.5" thickTop="1" x14ac:dyDescent="0.2">
      <c r="A5" s="181"/>
      <c r="B5" s="168"/>
      <c r="C5" s="168"/>
      <c r="D5" s="168"/>
      <c r="E5" s="182"/>
      <c r="F5" s="168"/>
      <c r="G5" s="183"/>
    </row>
    <row r="6" spans="1:104" x14ac:dyDescent="0.2">
      <c r="A6" s="184" t="s">
        <v>65</v>
      </c>
      <c r="B6" s="185" t="s">
        <v>66</v>
      </c>
      <c r="C6" s="185" t="s">
        <v>67</v>
      </c>
      <c r="D6" s="185" t="s">
        <v>68</v>
      </c>
      <c r="E6" s="186" t="s">
        <v>69</v>
      </c>
      <c r="F6" s="185" t="s">
        <v>70</v>
      </c>
      <c r="G6" s="187" t="s">
        <v>71</v>
      </c>
    </row>
    <row r="7" spans="1:104" x14ac:dyDescent="0.2">
      <c r="A7" s="188" t="s">
        <v>72</v>
      </c>
      <c r="B7" s="189" t="s">
        <v>83</v>
      </c>
      <c r="C7" s="190" t="s">
        <v>84</v>
      </c>
      <c r="D7" s="191"/>
      <c r="E7" s="192"/>
      <c r="F7" s="192"/>
      <c r="G7" s="193"/>
      <c r="H7" s="194"/>
      <c r="I7" s="194"/>
      <c r="O7" s="195">
        <v>1</v>
      </c>
    </row>
    <row r="8" spans="1:104" x14ac:dyDescent="0.2">
      <c r="A8" s="196">
        <v>1</v>
      </c>
      <c r="B8" s="197" t="s">
        <v>85</v>
      </c>
      <c r="C8" s="198" t="s">
        <v>86</v>
      </c>
      <c r="D8" s="199" t="s">
        <v>87</v>
      </c>
      <c r="E8" s="200">
        <v>1</v>
      </c>
      <c r="F8" s="200">
        <v>0</v>
      </c>
      <c r="G8" s="201">
        <f>E8*F8</f>
        <v>0</v>
      </c>
      <c r="O8" s="195">
        <v>2</v>
      </c>
      <c r="AA8" s="167">
        <v>12</v>
      </c>
      <c r="AB8" s="167">
        <v>0</v>
      </c>
      <c r="AC8" s="167">
        <v>1</v>
      </c>
      <c r="AZ8" s="167">
        <v>1</v>
      </c>
      <c r="BA8" s="167">
        <f>IF(AZ8=1,G8,0)</f>
        <v>0</v>
      </c>
      <c r="BB8" s="167">
        <f>IF(AZ8=2,G8,0)</f>
        <v>0</v>
      </c>
      <c r="BC8" s="167">
        <f>IF(AZ8=3,G8,0)</f>
        <v>0</v>
      </c>
      <c r="BD8" s="167">
        <f>IF(AZ8=4,G8,0)</f>
        <v>0</v>
      </c>
      <c r="BE8" s="167">
        <f>IF(AZ8=5,G8,0)</f>
        <v>0</v>
      </c>
      <c r="CA8" s="202">
        <v>12</v>
      </c>
      <c r="CB8" s="202">
        <v>0</v>
      </c>
      <c r="CZ8" s="167">
        <v>0</v>
      </c>
    </row>
    <row r="9" spans="1:104" x14ac:dyDescent="0.2">
      <c r="A9" s="211"/>
      <c r="B9" s="212" t="s">
        <v>75</v>
      </c>
      <c r="C9" s="213" t="str">
        <f>CONCATENATE(B7," ",C7)</f>
        <v>0 Přípravné a pomocné práce</v>
      </c>
      <c r="D9" s="214"/>
      <c r="E9" s="215"/>
      <c r="F9" s="216"/>
      <c r="G9" s="217">
        <f>SUM(G7:G8)</f>
        <v>0</v>
      </c>
      <c r="O9" s="195">
        <v>4</v>
      </c>
      <c r="BA9" s="218">
        <f>SUM(BA7:BA8)</f>
        <v>0</v>
      </c>
      <c r="BB9" s="218">
        <f>SUM(BB7:BB8)</f>
        <v>0</v>
      </c>
      <c r="BC9" s="218">
        <f>SUM(BC7:BC8)</f>
        <v>0</v>
      </c>
      <c r="BD9" s="218">
        <f>SUM(BD7:BD8)</f>
        <v>0</v>
      </c>
      <c r="BE9" s="218">
        <f>SUM(BE7:BE8)</f>
        <v>0</v>
      </c>
    </row>
    <row r="10" spans="1:104" x14ac:dyDescent="0.2">
      <c r="A10" s="188" t="s">
        <v>72</v>
      </c>
      <c r="B10" s="189" t="s">
        <v>73</v>
      </c>
      <c r="C10" s="190" t="s">
        <v>74</v>
      </c>
      <c r="D10" s="191"/>
      <c r="E10" s="192"/>
      <c r="F10" s="192"/>
      <c r="G10" s="193"/>
      <c r="H10" s="194"/>
      <c r="I10" s="194"/>
      <c r="O10" s="195">
        <v>1</v>
      </c>
    </row>
    <row r="11" spans="1:104" ht="22.5" x14ac:dyDescent="0.2">
      <c r="A11" s="196">
        <v>2</v>
      </c>
      <c r="B11" s="197" t="s">
        <v>88</v>
      </c>
      <c r="C11" s="198" t="s">
        <v>89</v>
      </c>
      <c r="D11" s="199" t="s">
        <v>90</v>
      </c>
      <c r="E11" s="200">
        <v>1.4962</v>
      </c>
      <c r="F11" s="200">
        <v>0</v>
      </c>
      <c r="G11" s="201">
        <f>E11*F11</f>
        <v>0</v>
      </c>
      <c r="O11" s="195">
        <v>2</v>
      </c>
      <c r="AA11" s="167">
        <v>1</v>
      </c>
      <c r="AB11" s="167">
        <v>1</v>
      </c>
      <c r="AC11" s="167">
        <v>1</v>
      </c>
      <c r="AZ11" s="167">
        <v>1</v>
      </c>
      <c r="BA11" s="167">
        <f>IF(AZ11=1,G11,0)</f>
        <v>0</v>
      </c>
      <c r="BB11" s="167">
        <f>IF(AZ11=2,G11,0)</f>
        <v>0</v>
      </c>
      <c r="BC11" s="167">
        <f>IF(AZ11=3,G11,0)</f>
        <v>0</v>
      </c>
      <c r="BD11" s="167">
        <f>IF(AZ11=4,G11,0)</f>
        <v>0</v>
      </c>
      <c r="BE11" s="167">
        <f>IF(AZ11=5,G11,0)</f>
        <v>0</v>
      </c>
      <c r="CA11" s="202">
        <v>1</v>
      </c>
      <c r="CB11" s="202">
        <v>1</v>
      </c>
      <c r="CZ11" s="167">
        <v>0</v>
      </c>
    </row>
    <row r="12" spans="1:104" x14ac:dyDescent="0.2">
      <c r="A12" s="203"/>
      <c r="B12" s="205"/>
      <c r="C12" s="206" t="s">
        <v>91</v>
      </c>
      <c r="D12" s="207"/>
      <c r="E12" s="208">
        <v>1.4962</v>
      </c>
      <c r="F12" s="209"/>
      <c r="G12" s="210"/>
      <c r="M12" s="204" t="s">
        <v>91</v>
      </c>
      <c r="O12" s="195"/>
    </row>
    <row r="13" spans="1:104" x14ac:dyDescent="0.2">
      <c r="A13" s="196">
        <v>3</v>
      </c>
      <c r="B13" s="197" t="s">
        <v>92</v>
      </c>
      <c r="C13" s="198" t="s">
        <v>93</v>
      </c>
      <c r="D13" s="199" t="s">
        <v>90</v>
      </c>
      <c r="E13" s="200">
        <v>17.423999999999999</v>
      </c>
      <c r="F13" s="200">
        <v>0</v>
      </c>
      <c r="G13" s="201">
        <f>E13*F13</f>
        <v>0</v>
      </c>
      <c r="O13" s="195">
        <v>2</v>
      </c>
      <c r="AA13" s="167">
        <v>1</v>
      </c>
      <c r="AB13" s="167">
        <v>1</v>
      </c>
      <c r="AC13" s="167">
        <v>1</v>
      </c>
      <c r="AZ13" s="167">
        <v>1</v>
      </c>
      <c r="BA13" s="167">
        <f>IF(AZ13=1,G13,0)</f>
        <v>0</v>
      </c>
      <c r="BB13" s="167">
        <f>IF(AZ13=2,G13,0)</f>
        <v>0</v>
      </c>
      <c r="BC13" s="167">
        <f>IF(AZ13=3,G13,0)</f>
        <v>0</v>
      </c>
      <c r="BD13" s="167">
        <f>IF(AZ13=4,G13,0)</f>
        <v>0</v>
      </c>
      <c r="BE13" s="167">
        <f>IF(AZ13=5,G13,0)</f>
        <v>0</v>
      </c>
      <c r="CA13" s="202">
        <v>1</v>
      </c>
      <c r="CB13" s="202">
        <v>1</v>
      </c>
      <c r="CZ13" s="167">
        <v>0</v>
      </c>
    </row>
    <row r="14" spans="1:104" x14ac:dyDescent="0.2">
      <c r="A14" s="203"/>
      <c r="B14" s="205"/>
      <c r="C14" s="206" t="s">
        <v>94</v>
      </c>
      <c r="D14" s="207"/>
      <c r="E14" s="208">
        <v>17.423999999999999</v>
      </c>
      <c r="F14" s="209"/>
      <c r="G14" s="210"/>
      <c r="M14" s="204" t="s">
        <v>94</v>
      </c>
      <c r="O14" s="195"/>
    </row>
    <row r="15" spans="1:104" x14ac:dyDescent="0.2">
      <c r="A15" s="196">
        <v>4</v>
      </c>
      <c r="B15" s="197" t="s">
        <v>95</v>
      </c>
      <c r="C15" s="198" t="s">
        <v>96</v>
      </c>
      <c r="D15" s="199" t="s">
        <v>90</v>
      </c>
      <c r="E15" s="200">
        <v>12.898999999999999</v>
      </c>
      <c r="F15" s="200">
        <v>0</v>
      </c>
      <c r="G15" s="201">
        <f>E15*F15</f>
        <v>0</v>
      </c>
      <c r="O15" s="195">
        <v>2</v>
      </c>
      <c r="AA15" s="167">
        <v>1</v>
      </c>
      <c r="AB15" s="167">
        <v>1</v>
      </c>
      <c r="AC15" s="167">
        <v>1</v>
      </c>
      <c r="AZ15" s="167">
        <v>1</v>
      </c>
      <c r="BA15" s="167">
        <f>IF(AZ15=1,G15,0)</f>
        <v>0</v>
      </c>
      <c r="BB15" s="167">
        <f>IF(AZ15=2,G15,0)</f>
        <v>0</v>
      </c>
      <c r="BC15" s="167">
        <f>IF(AZ15=3,G15,0)</f>
        <v>0</v>
      </c>
      <c r="BD15" s="167">
        <f>IF(AZ15=4,G15,0)</f>
        <v>0</v>
      </c>
      <c r="BE15" s="167">
        <f>IF(AZ15=5,G15,0)</f>
        <v>0</v>
      </c>
      <c r="CA15" s="202">
        <v>1</v>
      </c>
      <c r="CB15" s="202">
        <v>1</v>
      </c>
      <c r="CZ15" s="167">
        <v>0</v>
      </c>
    </row>
    <row r="16" spans="1:104" x14ac:dyDescent="0.2">
      <c r="A16" s="203"/>
      <c r="B16" s="205"/>
      <c r="C16" s="206" t="s">
        <v>94</v>
      </c>
      <c r="D16" s="207"/>
      <c r="E16" s="208">
        <v>17.423999999999999</v>
      </c>
      <c r="F16" s="209"/>
      <c r="G16" s="210"/>
      <c r="M16" s="204" t="s">
        <v>94</v>
      </c>
      <c r="O16" s="195"/>
    </row>
    <row r="17" spans="1:104" x14ac:dyDescent="0.2">
      <c r="A17" s="203"/>
      <c r="B17" s="205"/>
      <c r="C17" s="206" t="s">
        <v>97</v>
      </c>
      <c r="D17" s="207"/>
      <c r="E17" s="208">
        <v>-4.5250000000000004</v>
      </c>
      <c r="F17" s="209"/>
      <c r="G17" s="210"/>
      <c r="M17" s="204" t="s">
        <v>97</v>
      </c>
      <c r="O17" s="195"/>
    </row>
    <row r="18" spans="1:104" x14ac:dyDescent="0.2">
      <c r="A18" s="211"/>
      <c r="B18" s="212" t="s">
        <v>75</v>
      </c>
      <c r="C18" s="213" t="str">
        <f>CONCATENATE(B10," ",C10)</f>
        <v>1 Zemní práce</v>
      </c>
      <c r="D18" s="214"/>
      <c r="E18" s="215"/>
      <c r="F18" s="216"/>
      <c r="G18" s="217">
        <f>SUM(G10:G17)</f>
        <v>0</v>
      </c>
      <c r="O18" s="195">
        <v>4</v>
      </c>
      <c r="BA18" s="218">
        <f>SUM(BA10:BA17)</f>
        <v>0</v>
      </c>
      <c r="BB18" s="218">
        <f>SUM(BB10:BB17)</f>
        <v>0</v>
      </c>
      <c r="BC18" s="218">
        <f>SUM(BC10:BC17)</f>
        <v>0</v>
      </c>
      <c r="BD18" s="218">
        <f>SUM(BD10:BD17)</f>
        <v>0</v>
      </c>
      <c r="BE18" s="218">
        <f>SUM(BE10:BE17)</f>
        <v>0</v>
      </c>
    </row>
    <row r="19" spans="1:104" x14ac:dyDescent="0.2">
      <c r="A19" s="188" t="s">
        <v>72</v>
      </c>
      <c r="B19" s="189" t="s">
        <v>98</v>
      </c>
      <c r="C19" s="190" t="s">
        <v>99</v>
      </c>
      <c r="D19" s="191"/>
      <c r="E19" s="192"/>
      <c r="F19" s="192"/>
      <c r="G19" s="193"/>
      <c r="H19" s="194"/>
      <c r="I19" s="194"/>
      <c r="O19" s="195">
        <v>1</v>
      </c>
    </row>
    <row r="20" spans="1:104" ht="22.5" x14ac:dyDescent="0.2">
      <c r="A20" s="196">
        <v>5</v>
      </c>
      <c r="B20" s="197" t="s">
        <v>100</v>
      </c>
      <c r="C20" s="198" t="s">
        <v>101</v>
      </c>
      <c r="D20" s="199" t="s">
        <v>102</v>
      </c>
      <c r="E20" s="200">
        <v>18.100000000000001</v>
      </c>
      <c r="F20" s="200">
        <v>0</v>
      </c>
      <c r="G20" s="201">
        <f>E20*F20</f>
        <v>0</v>
      </c>
      <c r="O20" s="195">
        <v>2</v>
      </c>
      <c r="AA20" s="167">
        <v>1</v>
      </c>
      <c r="AB20" s="167">
        <v>1</v>
      </c>
      <c r="AC20" s="167">
        <v>1</v>
      </c>
      <c r="AZ20" s="167">
        <v>1</v>
      </c>
      <c r="BA20" s="167">
        <f>IF(AZ20=1,G20,0)</f>
        <v>0</v>
      </c>
      <c r="BB20" s="167">
        <f>IF(AZ20=2,G20,0)</f>
        <v>0</v>
      </c>
      <c r="BC20" s="167">
        <f>IF(AZ20=3,G20,0)</f>
        <v>0</v>
      </c>
      <c r="BD20" s="167">
        <f>IF(AZ20=4,G20,0)</f>
        <v>0</v>
      </c>
      <c r="BE20" s="167">
        <f>IF(AZ20=5,G20,0)</f>
        <v>0</v>
      </c>
      <c r="CA20" s="202">
        <v>1</v>
      </c>
      <c r="CB20" s="202">
        <v>1</v>
      </c>
      <c r="CZ20" s="167">
        <v>0.16192000000000001</v>
      </c>
    </row>
    <row r="21" spans="1:104" x14ac:dyDescent="0.2">
      <c r="A21" s="203"/>
      <c r="B21" s="205"/>
      <c r="C21" s="206" t="s">
        <v>103</v>
      </c>
      <c r="D21" s="207"/>
      <c r="E21" s="208">
        <v>18.100000000000001</v>
      </c>
      <c r="F21" s="209"/>
      <c r="G21" s="210"/>
      <c r="M21" s="204" t="s">
        <v>103</v>
      </c>
      <c r="O21" s="195"/>
    </row>
    <row r="22" spans="1:104" ht="22.5" x14ac:dyDescent="0.2">
      <c r="A22" s="196">
        <v>6</v>
      </c>
      <c r="B22" s="197" t="s">
        <v>104</v>
      </c>
      <c r="C22" s="198" t="s">
        <v>105</v>
      </c>
      <c r="D22" s="199" t="s">
        <v>102</v>
      </c>
      <c r="E22" s="200">
        <v>5.9850000000000003</v>
      </c>
      <c r="F22" s="200">
        <v>0</v>
      </c>
      <c r="G22" s="201">
        <f>E22*F22</f>
        <v>0</v>
      </c>
      <c r="O22" s="195">
        <v>2</v>
      </c>
      <c r="AA22" s="167">
        <v>1</v>
      </c>
      <c r="AB22" s="167">
        <v>1</v>
      </c>
      <c r="AC22" s="167">
        <v>1</v>
      </c>
      <c r="AZ22" s="167">
        <v>1</v>
      </c>
      <c r="BA22" s="167">
        <f>IF(AZ22=1,G22,0)</f>
        <v>0</v>
      </c>
      <c r="BB22" s="167">
        <f>IF(AZ22=2,G22,0)</f>
        <v>0</v>
      </c>
      <c r="BC22" s="167">
        <f>IF(AZ22=3,G22,0)</f>
        <v>0</v>
      </c>
      <c r="BD22" s="167">
        <f>IF(AZ22=4,G22,0)</f>
        <v>0</v>
      </c>
      <c r="BE22" s="167">
        <f>IF(AZ22=5,G22,0)</f>
        <v>0</v>
      </c>
      <c r="CA22" s="202">
        <v>1</v>
      </c>
      <c r="CB22" s="202">
        <v>1</v>
      </c>
      <c r="CZ22" s="167">
        <v>0.29160000000001701</v>
      </c>
    </row>
    <row r="23" spans="1:104" x14ac:dyDescent="0.2">
      <c r="A23" s="203"/>
      <c r="B23" s="205"/>
      <c r="C23" s="206" t="s">
        <v>106</v>
      </c>
      <c r="D23" s="207"/>
      <c r="E23" s="208">
        <v>5.9850000000000003</v>
      </c>
      <c r="F23" s="209"/>
      <c r="G23" s="210"/>
      <c r="M23" s="204" t="s">
        <v>106</v>
      </c>
      <c r="O23" s="195"/>
    </row>
    <row r="24" spans="1:104" ht="22.5" x14ac:dyDescent="0.2">
      <c r="A24" s="196">
        <v>7</v>
      </c>
      <c r="B24" s="197" t="s">
        <v>107</v>
      </c>
      <c r="C24" s="198" t="s">
        <v>108</v>
      </c>
      <c r="D24" s="199" t="s">
        <v>102</v>
      </c>
      <c r="E24" s="200">
        <v>18.100000000000001</v>
      </c>
      <c r="F24" s="200">
        <v>0</v>
      </c>
      <c r="G24" s="201">
        <f>E24*F24</f>
        <v>0</v>
      </c>
      <c r="O24" s="195">
        <v>2</v>
      </c>
      <c r="AA24" s="167">
        <v>1</v>
      </c>
      <c r="AB24" s="167">
        <v>1</v>
      </c>
      <c r="AC24" s="167">
        <v>1</v>
      </c>
      <c r="AZ24" s="167">
        <v>1</v>
      </c>
      <c r="BA24" s="167">
        <f>IF(AZ24=1,G24,0)</f>
        <v>0</v>
      </c>
      <c r="BB24" s="167">
        <f>IF(AZ24=2,G24,0)</f>
        <v>0</v>
      </c>
      <c r="BC24" s="167">
        <f>IF(AZ24=3,G24,0)</f>
        <v>0</v>
      </c>
      <c r="BD24" s="167">
        <f>IF(AZ24=4,G24,0)</f>
        <v>0</v>
      </c>
      <c r="BE24" s="167">
        <f>IF(AZ24=5,G24,0)</f>
        <v>0</v>
      </c>
      <c r="CA24" s="202">
        <v>1</v>
      </c>
      <c r="CB24" s="202">
        <v>1</v>
      </c>
      <c r="CZ24" s="167">
        <v>0.2205</v>
      </c>
    </row>
    <row r="25" spans="1:104" x14ac:dyDescent="0.2">
      <c r="A25" s="203"/>
      <c r="B25" s="205"/>
      <c r="C25" s="206" t="s">
        <v>109</v>
      </c>
      <c r="D25" s="207"/>
      <c r="E25" s="208">
        <v>18.100000000000001</v>
      </c>
      <c r="F25" s="209"/>
      <c r="G25" s="210"/>
      <c r="M25" s="204" t="s">
        <v>109</v>
      </c>
      <c r="O25" s="195"/>
    </row>
    <row r="26" spans="1:104" ht="22.5" x14ac:dyDescent="0.2">
      <c r="A26" s="196">
        <v>8</v>
      </c>
      <c r="B26" s="197" t="s">
        <v>110</v>
      </c>
      <c r="C26" s="198" t="s">
        <v>111</v>
      </c>
      <c r="D26" s="199" t="s">
        <v>102</v>
      </c>
      <c r="E26" s="200">
        <v>4.5</v>
      </c>
      <c r="F26" s="200">
        <v>0</v>
      </c>
      <c r="G26" s="201">
        <f>E26*F26</f>
        <v>0</v>
      </c>
      <c r="O26" s="195">
        <v>2</v>
      </c>
      <c r="AA26" s="167">
        <v>1</v>
      </c>
      <c r="AB26" s="167">
        <v>1</v>
      </c>
      <c r="AC26" s="167">
        <v>1</v>
      </c>
      <c r="AZ26" s="167">
        <v>1</v>
      </c>
      <c r="BA26" s="167">
        <f>IF(AZ26=1,G26,0)</f>
        <v>0</v>
      </c>
      <c r="BB26" s="167">
        <f>IF(AZ26=2,G26,0)</f>
        <v>0</v>
      </c>
      <c r="BC26" s="167">
        <f>IF(AZ26=3,G26,0)</f>
        <v>0</v>
      </c>
      <c r="BD26" s="167">
        <f>IF(AZ26=4,G26,0)</f>
        <v>0</v>
      </c>
      <c r="BE26" s="167">
        <f>IF(AZ26=5,G26,0)</f>
        <v>0</v>
      </c>
      <c r="CA26" s="202">
        <v>1</v>
      </c>
      <c r="CB26" s="202">
        <v>1</v>
      </c>
      <c r="CZ26" s="167">
        <v>0.58020000000033201</v>
      </c>
    </row>
    <row r="27" spans="1:104" x14ac:dyDescent="0.2">
      <c r="A27" s="203"/>
      <c r="B27" s="205"/>
      <c r="C27" s="206" t="s">
        <v>112</v>
      </c>
      <c r="D27" s="207"/>
      <c r="E27" s="208">
        <v>4.5</v>
      </c>
      <c r="F27" s="209"/>
      <c r="G27" s="210"/>
      <c r="M27" s="204" t="s">
        <v>112</v>
      </c>
      <c r="O27" s="195"/>
    </row>
    <row r="28" spans="1:104" ht="22.5" x14ac:dyDescent="0.2">
      <c r="A28" s="196">
        <v>9</v>
      </c>
      <c r="B28" s="197" t="s">
        <v>113</v>
      </c>
      <c r="C28" s="198" t="s">
        <v>114</v>
      </c>
      <c r="D28" s="199" t="s">
        <v>102</v>
      </c>
      <c r="E28" s="200">
        <v>18.100000000000001</v>
      </c>
      <c r="F28" s="200">
        <v>0</v>
      </c>
      <c r="G28" s="201">
        <f>E28*F28</f>
        <v>0</v>
      </c>
      <c r="O28" s="195">
        <v>2</v>
      </c>
      <c r="AA28" s="167">
        <v>1</v>
      </c>
      <c r="AB28" s="167">
        <v>0</v>
      </c>
      <c r="AC28" s="167">
        <v>0</v>
      </c>
      <c r="AZ28" s="167">
        <v>1</v>
      </c>
      <c r="BA28" s="167">
        <f>IF(AZ28=1,G28,0)</f>
        <v>0</v>
      </c>
      <c r="BB28" s="167">
        <f>IF(AZ28=2,G28,0)</f>
        <v>0</v>
      </c>
      <c r="BC28" s="167">
        <f>IF(AZ28=3,G28,0)</f>
        <v>0</v>
      </c>
      <c r="BD28" s="167">
        <f>IF(AZ28=4,G28,0)</f>
        <v>0</v>
      </c>
      <c r="BE28" s="167">
        <f>IF(AZ28=5,G28,0)</f>
        <v>0</v>
      </c>
      <c r="CA28" s="202">
        <v>1</v>
      </c>
      <c r="CB28" s="202">
        <v>0</v>
      </c>
      <c r="CZ28" s="167">
        <v>0.1075</v>
      </c>
    </row>
    <row r="29" spans="1:104" x14ac:dyDescent="0.2">
      <c r="A29" s="203"/>
      <c r="B29" s="205"/>
      <c r="C29" s="206" t="s">
        <v>109</v>
      </c>
      <c r="D29" s="207"/>
      <c r="E29" s="208">
        <v>18.100000000000001</v>
      </c>
      <c r="F29" s="209"/>
      <c r="G29" s="210"/>
      <c r="M29" s="204" t="s">
        <v>109</v>
      </c>
      <c r="O29" s="195"/>
    </row>
    <row r="30" spans="1:104" ht="22.5" x14ac:dyDescent="0.2">
      <c r="A30" s="196">
        <v>10</v>
      </c>
      <c r="B30" s="197" t="s">
        <v>115</v>
      </c>
      <c r="C30" s="198" t="s">
        <v>116</v>
      </c>
      <c r="D30" s="199" t="s">
        <v>102</v>
      </c>
      <c r="E30" s="200">
        <v>18.100000000000001</v>
      </c>
      <c r="F30" s="200">
        <v>0</v>
      </c>
      <c r="G30" s="201">
        <f>E30*F30</f>
        <v>0</v>
      </c>
      <c r="O30" s="195">
        <v>2</v>
      </c>
      <c r="AA30" s="167">
        <v>12</v>
      </c>
      <c r="AB30" s="167">
        <v>0</v>
      </c>
      <c r="AC30" s="167">
        <v>64</v>
      </c>
      <c r="AZ30" s="167">
        <v>1</v>
      </c>
      <c r="BA30" s="167">
        <f>IF(AZ30=1,G30,0)</f>
        <v>0</v>
      </c>
      <c r="BB30" s="167">
        <f>IF(AZ30=2,G30,0)</f>
        <v>0</v>
      </c>
      <c r="BC30" s="167">
        <f>IF(AZ30=3,G30,0)</f>
        <v>0</v>
      </c>
      <c r="BD30" s="167">
        <f>IF(AZ30=4,G30,0)</f>
        <v>0</v>
      </c>
      <c r="BE30" s="167">
        <f>IF(AZ30=5,G30,0)</f>
        <v>0</v>
      </c>
      <c r="CA30" s="202">
        <v>12</v>
      </c>
      <c r="CB30" s="202">
        <v>0</v>
      </c>
      <c r="CZ30" s="167">
        <v>0.17</v>
      </c>
    </row>
    <row r="31" spans="1:104" x14ac:dyDescent="0.2">
      <c r="A31" s="203"/>
      <c r="B31" s="205"/>
      <c r="C31" s="206" t="s">
        <v>109</v>
      </c>
      <c r="D31" s="207"/>
      <c r="E31" s="208">
        <v>18.100000000000001</v>
      </c>
      <c r="F31" s="209"/>
      <c r="G31" s="210"/>
      <c r="M31" s="204" t="s">
        <v>109</v>
      </c>
      <c r="O31" s="195"/>
    </row>
    <row r="32" spans="1:104" x14ac:dyDescent="0.2">
      <c r="A32" s="211"/>
      <c r="B32" s="212" t="s">
        <v>75</v>
      </c>
      <c r="C32" s="213" t="str">
        <f>CONCATENATE(B19," ",C19)</f>
        <v>5 Komunikace</v>
      </c>
      <c r="D32" s="214"/>
      <c r="E32" s="215"/>
      <c r="F32" s="216"/>
      <c r="G32" s="217">
        <f>SUM(G19:G31)</f>
        <v>0</v>
      </c>
      <c r="O32" s="195">
        <v>4</v>
      </c>
      <c r="BA32" s="218">
        <f>SUM(BA19:BA31)</f>
        <v>0</v>
      </c>
      <c r="BB32" s="218">
        <f>SUM(BB19:BB31)</f>
        <v>0</v>
      </c>
      <c r="BC32" s="218">
        <f>SUM(BC19:BC31)</f>
        <v>0</v>
      </c>
      <c r="BD32" s="218">
        <f>SUM(BD19:BD31)</f>
        <v>0</v>
      </c>
      <c r="BE32" s="218">
        <f>SUM(BE19:BE31)</f>
        <v>0</v>
      </c>
    </row>
    <row r="33" spans="1:104" x14ac:dyDescent="0.2">
      <c r="A33" s="188" t="s">
        <v>72</v>
      </c>
      <c r="B33" s="189" t="s">
        <v>117</v>
      </c>
      <c r="C33" s="190" t="s">
        <v>118</v>
      </c>
      <c r="D33" s="191"/>
      <c r="E33" s="192"/>
      <c r="F33" s="192"/>
      <c r="G33" s="193"/>
      <c r="H33" s="194"/>
      <c r="I33" s="194"/>
      <c r="O33" s="195">
        <v>1</v>
      </c>
    </row>
    <row r="34" spans="1:104" ht="22.5" x14ac:dyDescent="0.2">
      <c r="A34" s="196">
        <v>11</v>
      </c>
      <c r="B34" s="197" t="s">
        <v>119</v>
      </c>
      <c r="C34" s="198" t="s">
        <v>120</v>
      </c>
      <c r="D34" s="199" t="s">
        <v>102</v>
      </c>
      <c r="E34" s="200">
        <v>42.310200000000002</v>
      </c>
      <c r="F34" s="200">
        <v>0</v>
      </c>
      <c r="G34" s="201">
        <f>E34*F34</f>
        <v>0</v>
      </c>
      <c r="O34" s="195">
        <v>2</v>
      </c>
      <c r="AA34" s="167">
        <v>1</v>
      </c>
      <c r="AB34" s="167">
        <v>1</v>
      </c>
      <c r="AC34" s="167">
        <v>1</v>
      </c>
      <c r="AZ34" s="167">
        <v>1</v>
      </c>
      <c r="BA34" s="167">
        <f>IF(AZ34=1,G34,0)</f>
        <v>0</v>
      </c>
      <c r="BB34" s="167">
        <f>IF(AZ34=2,G34,0)</f>
        <v>0</v>
      </c>
      <c r="BC34" s="167">
        <f>IF(AZ34=3,G34,0)</f>
        <v>0</v>
      </c>
      <c r="BD34" s="167">
        <f>IF(AZ34=4,G34,0)</f>
        <v>0</v>
      </c>
      <c r="BE34" s="167">
        <f>IF(AZ34=5,G34,0)</f>
        <v>0</v>
      </c>
      <c r="CA34" s="202">
        <v>1</v>
      </c>
      <c r="CB34" s="202">
        <v>1</v>
      </c>
      <c r="CZ34" s="167">
        <v>6.4500000000009498E-3</v>
      </c>
    </row>
    <row r="35" spans="1:104" ht="22.5" x14ac:dyDescent="0.2">
      <c r="A35" s="203"/>
      <c r="B35" s="205"/>
      <c r="C35" s="206" t="s">
        <v>121</v>
      </c>
      <c r="D35" s="207"/>
      <c r="E35" s="208">
        <v>38.653700000000001</v>
      </c>
      <c r="F35" s="209"/>
      <c r="G35" s="210"/>
      <c r="M35" s="204" t="s">
        <v>121</v>
      </c>
      <c r="O35" s="195"/>
    </row>
    <row r="36" spans="1:104" x14ac:dyDescent="0.2">
      <c r="A36" s="203"/>
      <c r="B36" s="205"/>
      <c r="C36" s="206" t="s">
        <v>122</v>
      </c>
      <c r="D36" s="207"/>
      <c r="E36" s="208">
        <v>3.6564000000000001</v>
      </c>
      <c r="F36" s="209"/>
      <c r="G36" s="210"/>
      <c r="M36" s="204" t="s">
        <v>122</v>
      </c>
      <c r="O36" s="195"/>
    </row>
    <row r="37" spans="1:104" ht="22.5" x14ac:dyDescent="0.2">
      <c r="A37" s="196">
        <v>12</v>
      </c>
      <c r="B37" s="197" t="s">
        <v>123</v>
      </c>
      <c r="C37" s="198" t="s">
        <v>124</v>
      </c>
      <c r="D37" s="199" t="s">
        <v>102</v>
      </c>
      <c r="E37" s="200">
        <v>71.715400000000002</v>
      </c>
      <c r="F37" s="200">
        <v>0</v>
      </c>
      <c r="G37" s="201">
        <f>E37*F37</f>
        <v>0</v>
      </c>
      <c r="O37" s="195">
        <v>2</v>
      </c>
      <c r="AA37" s="167">
        <v>1</v>
      </c>
      <c r="AB37" s="167">
        <v>1</v>
      </c>
      <c r="AC37" s="167">
        <v>1</v>
      </c>
      <c r="AZ37" s="167">
        <v>1</v>
      </c>
      <c r="BA37" s="167">
        <f>IF(AZ37=1,G37,0)</f>
        <v>0</v>
      </c>
      <c r="BB37" s="167">
        <f>IF(AZ37=2,G37,0)</f>
        <v>0</v>
      </c>
      <c r="BC37" s="167">
        <f>IF(AZ37=3,G37,0)</f>
        <v>0</v>
      </c>
      <c r="BD37" s="167">
        <f>IF(AZ37=4,G37,0)</f>
        <v>0</v>
      </c>
      <c r="BE37" s="167">
        <f>IF(AZ37=5,G37,0)</f>
        <v>0</v>
      </c>
      <c r="CA37" s="202">
        <v>1</v>
      </c>
      <c r="CB37" s="202">
        <v>1</v>
      </c>
      <c r="CZ37" s="167">
        <v>5.7899999999975202E-3</v>
      </c>
    </row>
    <row r="38" spans="1:104" ht="22.5" x14ac:dyDescent="0.2">
      <c r="A38" s="203"/>
      <c r="B38" s="205"/>
      <c r="C38" s="206" t="s">
        <v>125</v>
      </c>
      <c r="D38" s="207"/>
      <c r="E38" s="208">
        <v>9.1254000000000008</v>
      </c>
      <c r="F38" s="209"/>
      <c r="G38" s="210"/>
      <c r="M38" s="204" t="s">
        <v>125</v>
      </c>
      <c r="O38" s="195"/>
    </row>
    <row r="39" spans="1:104" ht="22.5" x14ac:dyDescent="0.2">
      <c r="A39" s="203"/>
      <c r="B39" s="205"/>
      <c r="C39" s="206" t="s">
        <v>126</v>
      </c>
      <c r="D39" s="207"/>
      <c r="E39" s="208">
        <v>62.59</v>
      </c>
      <c r="F39" s="209"/>
      <c r="G39" s="210"/>
      <c r="M39" s="204" t="s">
        <v>126</v>
      </c>
      <c r="O39" s="195"/>
    </row>
    <row r="40" spans="1:104" x14ac:dyDescent="0.2">
      <c r="A40" s="211"/>
      <c r="B40" s="212" t="s">
        <v>75</v>
      </c>
      <c r="C40" s="213" t="str">
        <f>CONCATENATE(B33," ",C33)</f>
        <v>61 Upravy povrchů vnitřní</v>
      </c>
      <c r="D40" s="214"/>
      <c r="E40" s="215"/>
      <c r="F40" s="216"/>
      <c r="G40" s="217">
        <f>SUM(G33:G39)</f>
        <v>0</v>
      </c>
      <c r="O40" s="195">
        <v>4</v>
      </c>
      <c r="BA40" s="218">
        <f>SUM(BA33:BA39)</f>
        <v>0</v>
      </c>
      <c r="BB40" s="218">
        <f>SUM(BB33:BB39)</f>
        <v>0</v>
      </c>
      <c r="BC40" s="218">
        <f>SUM(BC33:BC39)</f>
        <v>0</v>
      </c>
      <c r="BD40" s="218">
        <f>SUM(BD33:BD39)</f>
        <v>0</v>
      </c>
      <c r="BE40" s="218">
        <f>SUM(BE33:BE39)</f>
        <v>0</v>
      </c>
    </row>
    <row r="41" spans="1:104" x14ac:dyDescent="0.2">
      <c r="A41" s="188" t="s">
        <v>72</v>
      </c>
      <c r="B41" s="189" t="s">
        <v>127</v>
      </c>
      <c r="C41" s="190" t="s">
        <v>128</v>
      </c>
      <c r="D41" s="191"/>
      <c r="E41" s="192"/>
      <c r="F41" s="192"/>
      <c r="G41" s="193"/>
      <c r="H41" s="194"/>
      <c r="I41" s="194"/>
      <c r="O41" s="195">
        <v>1</v>
      </c>
    </row>
    <row r="42" spans="1:104" ht="22.5" x14ac:dyDescent="0.2">
      <c r="A42" s="196">
        <v>13</v>
      </c>
      <c r="B42" s="197" t="s">
        <v>129</v>
      </c>
      <c r="C42" s="198" t="s">
        <v>130</v>
      </c>
      <c r="D42" s="199" t="s">
        <v>102</v>
      </c>
      <c r="E42" s="200">
        <v>26.849399999999999</v>
      </c>
      <c r="F42" s="200">
        <v>0</v>
      </c>
      <c r="G42" s="201">
        <f>E42*F42</f>
        <v>0</v>
      </c>
      <c r="O42" s="195">
        <v>2</v>
      </c>
      <c r="AA42" s="167">
        <v>1</v>
      </c>
      <c r="AB42" s="167">
        <v>1</v>
      </c>
      <c r="AC42" s="167">
        <v>1</v>
      </c>
      <c r="AZ42" s="167">
        <v>1</v>
      </c>
      <c r="BA42" s="167">
        <f>IF(AZ42=1,G42,0)</f>
        <v>0</v>
      </c>
      <c r="BB42" s="167">
        <f>IF(AZ42=2,G42,0)</f>
        <v>0</v>
      </c>
      <c r="BC42" s="167">
        <f>IF(AZ42=3,G42,0)</f>
        <v>0</v>
      </c>
      <c r="BD42" s="167">
        <f>IF(AZ42=4,G42,0)</f>
        <v>0</v>
      </c>
      <c r="BE42" s="167">
        <f>IF(AZ42=5,G42,0)</f>
        <v>0</v>
      </c>
      <c r="CA42" s="202">
        <v>1</v>
      </c>
      <c r="CB42" s="202">
        <v>1</v>
      </c>
      <c r="CZ42" s="167">
        <v>5.7230000000000003E-2</v>
      </c>
    </row>
    <row r="43" spans="1:104" ht="33.75" x14ac:dyDescent="0.2">
      <c r="A43" s="203"/>
      <c r="B43" s="205"/>
      <c r="C43" s="206" t="s">
        <v>131</v>
      </c>
      <c r="D43" s="207"/>
      <c r="E43" s="208">
        <v>11.364599999999999</v>
      </c>
      <c r="F43" s="209"/>
      <c r="G43" s="210"/>
      <c r="M43" s="204" t="s">
        <v>131</v>
      </c>
      <c r="O43" s="195"/>
    </row>
    <row r="44" spans="1:104" ht="33.75" x14ac:dyDescent="0.2">
      <c r="A44" s="203"/>
      <c r="B44" s="205"/>
      <c r="C44" s="206" t="s">
        <v>132</v>
      </c>
      <c r="D44" s="207"/>
      <c r="E44" s="208">
        <v>12.703799999999999</v>
      </c>
      <c r="F44" s="209"/>
      <c r="G44" s="210"/>
      <c r="M44" s="204" t="s">
        <v>132</v>
      </c>
      <c r="O44" s="195"/>
    </row>
    <row r="45" spans="1:104" x14ac:dyDescent="0.2">
      <c r="A45" s="203"/>
      <c r="B45" s="205"/>
      <c r="C45" s="206" t="s">
        <v>133</v>
      </c>
      <c r="D45" s="207"/>
      <c r="E45" s="208">
        <v>2.7810000000000001</v>
      </c>
      <c r="F45" s="209"/>
      <c r="G45" s="210"/>
      <c r="M45" s="204" t="s">
        <v>133</v>
      </c>
      <c r="O45" s="195"/>
    </row>
    <row r="46" spans="1:104" x14ac:dyDescent="0.2">
      <c r="A46" s="196">
        <v>14</v>
      </c>
      <c r="B46" s="197" t="s">
        <v>134</v>
      </c>
      <c r="C46" s="198" t="s">
        <v>135</v>
      </c>
      <c r="D46" s="199" t="s">
        <v>102</v>
      </c>
      <c r="E46" s="200">
        <v>211.76240000000001</v>
      </c>
      <c r="F46" s="200">
        <v>0</v>
      </c>
      <c r="G46" s="201">
        <f>E46*F46</f>
        <v>0</v>
      </c>
      <c r="O46" s="195">
        <v>2</v>
      </c>
      <c r="AA46" s="167">
        <v>1</v>
      </c>
      <c r="AB46" s="167">
        <v>1</v>
      </c>
      <c r="AC46" s="167">
        <v>1</v>
      </c>
      <c r="AZ46" s="167">
        <v>1</v>
      </c>
      <c r="BA46" s="167">
        <f>IF(AZ46=1,G46,0)</f>
        <v>0</v>
      </c>
      <c r="BB46" s="167">
        <f>IF(AZ46=2,G46,0)</f>
        <v>0</v>
      </c>
      <c r="BC46" s="167">
        <f>IF(AZ46=3,G46,0)</f>
        <v>0</v>
      </c>
      <c r="BD46" s="167">
        <f>IF(AZ46=4,G46,0)</f>
        <v>0</v>
      </c>
      <c r="BE46" s="167">
        <f>IF(AZ46=5,G46,0)</f>
        <v>0</v>
      </c>
      <c r="CA46" s="202">
        <v>1</v>
      </c>
      <c r="CB46" s="202">
        <v>1</v>
      </c>
      <c r="CZ46" s="167">
        <v>2.1479999999999999E-2</v>
      </c>
    </row>
    <row r="47" spans="1:104" ht="33.75" x14ac:dyDescent="0.2">
      <c r="A47" s="203"/>
      <c r="B47" s="205"/>
      <c r="C47" s="206" t="s">
        <v>136</v>
      </c>
      <c r="D47" s="207"/>
      <c r="E47" s="208">
        <v>56.587499999999999</v>
      </c>
      <c r="F47" s="209"/>
      <c r="G47" s="210"/>
      <c r="M47" s="204" t="s">
        <v>136</v>
      </c>
      <c r="O47" s="195"/>
    </row>
    <row r="48" spans="1:104" x14ac:dyDescent="0.2">
      <c r="A48" s="203"/>
      <c r="B48" s="205"/>
      <c r="C48" s="206" t="s">
        <v>137</v>
      </c>
      <c r="D48" s="207"/>
      <c r="E48" s="208">
        <v>1.6254</v>
      </c>
      <c r="F48" s="209"/>
      <c r="G48" s="210"/>
      <c r="M48" s="204" t="s">
        <v>137</v>
      </c>
      <c r="O48" s="195"/>
    </row>
    <row r="49" spans="1:104" ht="33.75" x14ac:dyDescent="0.2">
      <c r="A49" s="203"/>
      <c r="B49" s="205"/>
      <c r="C49" s="206" t="s">
        <v>138</v>
      </c>
      <c r="D49" s="207"/>
      <c r="E49" s="208">
        <v>56.587499999999999</v>
      </c>
      <c r="F49" s="209"/>
      <c r="G49" s="210"/>
      <c r="M49" s="204" t="s">
        <v>138</v>
      </c>
      <c r="O49" s="195"/>
    </row>
    <row r="50" spans="1:104" x14ac:dyDescent="0.2">
      <c r="A50" s="203"/>
      <c r="B50" s="205"/>
      <c r="C50" s="206" t="s">
        <v>137</v>
      </c>
      <c r="D50" s="207"/>
      <c r="E50" s="208">
        <v>1.6254</v>
      </c>
      <c r="F50" s="209"/>
      <c r="G50" s="210"/>
      <c r="M50" s="204" t="s">
        <v>137</v>
      </c>
      <c r="O50" s="195"/>
    </row>
    <row r="51" spans="1:104" x14ac:dyDescent="0.2">
      <c r="A51" s="203"/>
      <c r="B51" s="205"/>
      <c r="C51" s="206" t="s">
        <v>139</v>
      </c>
      <c r="D51" s="207"/>
      <c r="E51" s="208">
        <v>10.404</v>
      </c>
      <c r="F51" s="209"/>
      <c r="G51" s="210"/>
      <c r="M51" s="204" t="s">
        <v>139</v>
      </c>
      <c r="O51" s="195"/>
    </row>
    <row r="52" spans="1:104" ht="22.5" x14ac:dyDescent="0.2">
      <c r="A52" s="203"/>
      <c r="B52" s="205"/>
      <c r="C52" s="206" t="s">
        <v>140</v>
      </c>
      <c r="D52" s="207"/>
      <c r="E52" s="208">
        <v>27.069700000000001</v>
      </c>
      <c r="F52" s="209"/>
      <c r="G52" s="210"/>
      <c r="M52" s="204" t="s">
        <v>140</v>
      </c>
      <c r="O52" s="195"/>
    </row>
    <row r="53" spans="1:104" x14ac:dyDescent="0.2">
      <c r="A53" s="203"/>
      <c r="B53" s="205"/>
      <c r="C53" s="206" t="s">
        <v>141</v>
      </c>
      <c r="D53" s="207"/>
      <c r="E53" s="208">
        <v>17.748699999999999</v>
      </c>
      <c r="F53" s="209"/>
      <c r="G53" s="210"/>
      <c r="M53" s="204" t="s">
        <v>141</v>
      </c>
      <c r="O53" s="195"/>
    </row>
    <row r="54" spans="1:104" ht="22.5" x14ac:dyDescent="0.2">
      <c r="A54" s="203"/>
      <c r="B54" s="205"/>
      <c r="C54" s="206" t="s">
        <v>142</v>
      </c>
      <c r="D54" s="207"/>
      <c r="E54" s="208">
        <v>40.114199999999997</v>
      </c>
      <c r="F54" s="209"/>
      <c r="G54" s="210"/>
      <c r="M54" s="204" t="s">
        <v>142</v>
      </c>
      <c r="O54" s="195"/>
    </row>
    <row r="55" spans="1:104" ht="22.5" x14ac:dyDescent="0.2">
      <c r="A55" s="196">
        <v>15</v>
      </c>
      <c r="B55" s="197" t="s">
        <v>143</v>
      </c>
      <c r="C55" s="198" t="s">
        <v>144</v>
      </c>
      <c r="D55" s="199" t="s">
        <v>102</v>
      </c>
      <c r="E55" s="200">
        <v>238.61179999999999</v>
      </c>
      <c r="F55" s="200">
        <v>0</v>
      </c>
      <c r="G55" s="201">
        <f>E55*F55</f>
        <v>0</v>
      </c>
      <c r="O55" s="195">
        <v>2</v>
      </c>
      <c r="AA55" s="167">
        <v>1</v>
      </c>
      <c r="AB55" s="167">
        <v>0</v>
      </c>
      <c r="AC55" s="167">
        <v>0</v>
      </c>
      <c r="AZ55" s="167">
        <v>1</v>
      </c>
      <c r="BA55" s="167">
        <f>IF(AZ55=1,G55,0)</f>
        <v>0</v>
      </c>
      <c r="BB55" s="167">
        <f>IF(AZ55=2,G55,0)</f>
        <v>0</v>
      </c>
      <c r="BC55" s="167">
        <f>IF(AZ55=3,G55,0)</f>
        <v>0</v>
      </c>
      <c r="BD55" s="167">
        <f>IF(AZ55=4,G55,0)</f>
        <v>0</v>
      </c>
      <c r="BE55" s="167">
        <f>IF(AZ55=5,G55,0)</f>
        <v>0</v>
      </c>
      <c r="CA55" s="202">
        <v>1</v>
      </c>
      <c r="CB55" s="202">
        <v>0</v>
      </c>
      <c r="CZ55" s="167">
        <v>8.7000000000000001E-4</v>
      </c>
    </row>
    <row r="56" spans="1:104" ht="33.75" x14ac:dyDescent="0.2">
      <c r="A56" s="203"/>
      <c r="B56" s="205"/>
      <c r="C56" s="206" t="s">
        <v>145</v>
      </c>
      <c r="D56" s="207"/>
      <c r="E56" s="208">
        <v>11.364599999999999</v>
      </c>
      <c r="F56" s="209"/>
      <c r="G56" s="210"/>
      <c r="M56" s="204" t="s">
        <v>145</v>
      </c>
      <c r="O56" s="195"/>
    </row>
    <row r="57" spans="1:104" ht="33.75" x14ac:dyDescent="0.2">
      <c r="A57" s="203"/>
      <c r="B57" s="205"/>
      <c r="C57" s="206" t="s">
        <v>132</v>
      </c>
      <c r="D57" s="207"/>
      <c r="E57" s="208">
        <v>12.703799999999999</v>
      </c>
      <c r="F57" s="209"/>
      <c r="G57" s="210"/>
      <c r="M57" s="204" t="s">
        <v>132</v>
      </c>
      <c r="O57" s="195"/>
    </row>
    <row r="58" spans="1:104" x14ac:dyDescent="0.2">
      <c r="A58" s="203"/>
      <c r="B58" s="205"/>
      <c r="C58" s="206" t="s">
        <v>133</v>
      </c>
      <c r="D58" s="207"/>
      <c r="E58" s="208">
        <v>2.7810000000000001</v>
      </c>
      <c r="F58" s="209"/>
      <c r="G58" s="210"/>
      <c r="M58" s="204" t="s">
        <v>133</v>
      </c>
      <c r="O58" s="195"/>
    </row>
    <row r="59" spans="1:104" ht="33.75" x14ac:dyDescent="0.2">
      <c r="A59" s="203"/>
      <c r="B59" s="205"/>
      <c r="C59" s="206" t="s">
        <v>136</v>
      </c>
      <c r="D59" s="207"/>
      <c r="E59" s="208">
        <v>56.587499999999999</v>
      </c>
      <c r="F59" s="209"/>
      <c r="G59" s="210"/>
      <c r="M59" s="204" t="s">
        <v>136</v>
      </c>
      <c r="O59" s="195"/>
    </row>
    <row r="60" spans="1:104" x14ac:dyDescent="0.2">
      <c r="A60" s="203"/>
      <c r="B60" s="205"/>
      <c r="C60" s="206" t="s">
        <v>137</v>
      </c>
      <c r="D60" s="207"/>
      <c r="E60" s="208">
        <v>1.6254</v>
      </c>
      <c r="F60" s="209"/>
      <c r="G60" s="210"/>
      <c r="M60" s="204" t="s">
        <v>137</v>
      </c>
      <c r="O60" s="195"/>
    </row>
    <row r="61" spans="1:104" ht="33.75" x14ac:dyDescent="0.2">
      <c r="A61" s="203"/>
      <c r="B61" s="205"/>
      <c r="C61" s="206" t="s">
        <v>138</v>
      </c>
      <c r="D61" s="207"/>
      <c r="E61" s="208">
        <v>56.587499999999999</v>
      </c>
      <c r="F61" s="209"/>
      <c r="G61" s="210"/>
      <c r="M61" s="204" t="s">
        <v>138</v>
      </c>
      <c r="O61" s="195"/>
    </row>
    <row r="62" spans="1:104" x14ac:dyDescent="0.2">
      <c r="A62" s="203"/>
      <c r="B62" s="205"/>
      <c r="C62" s="206" t="s">
        <v>137</v>
      </c>
      <c r="D62" s="207"/>
      <c r="E62" s="208">
        <v>1.6254</v>
      </c>
      <c r="F62" s="209"/>
      <c r="G62" s="210"/>
      <c r="M62" s="204" t="s">
        <v>137</v>
      </c>
      <c r="O62" s="195"/>
    </row>
    <row r="63" spans="1:104" x14ac:dyDescent="0.2">
      <c r="A63" s="203"/>
      <c r="B63" s="205"/>
      <c r="C63" s="206" t="s">
        <v>139</v>
      </c>
      <c r="D63" s="207"/>
      <c r="E63" s="208">
        <v>10.404</v>
      </c>
      <c r="F63" s="209"/>
      <c r="G63" s="210"/>
      <c r="M63" s="204" t="s">
        <v>139</v>
      </c>
      <c r="O63" s="195"/>
    </row>
    <row r="64" spans="1:104" ht="22.5" x14ac:dyDescent="0.2">
      <c r="A64" s="203"/>
      <c r="B64" s="205"/>
      <c r="C64" s="206" t="s">
        <v>140</v>
      </c>
      <c r="D64" s="207"/>
      <c r="E64" s="208">
        <v>27.069700000000001</v>
      </c>
      <c r="F64" s="209"/>
      <c r="G64" s="210"/>
      <c r="M64" s="204" t="s">
        <v>140</v>
      </c>
      <c r="O64" s="195"/>
    </row>
    <row r="65" spans="1:104" x14ac:dyDescent="0.2">
      <c r="A65" s="203"/>
      <c r="B65" s="205"/>
      <c r="C65" s="206" t="s">
        <v>141</v>
      </c>
      <c r="D65" s="207"/>
      <c r="E65" s="208">
        <v>17.748699999999999</v>
      </c>
      <c r="F65" s="209"/>
      <c r="G65" s="210"/>
      <c r="M65" s="204" t="s">
        <v>141</v>
      </c>
      <c r="O65" s="195"/>
    </row>
    <row r="66" spans="1:104" ht="22.5" x14ac:dyDescent="0.2">
      <c r="A66" s="203"/>
      <c r="B66" s="205"/>
      <c r="C66" s="206" t="s">
        <v>142</v>
      </c>
      <c r="D66" s="207"/>
      <c r="E66" s="208">
        <v>40.114199999999997</v>
      </c>
      <c r="F66" s="209"/>
      <c r="G66" s="210"/>
      <c r="M66" s="204" t="s">
        <v>142</v>
      </c>
      <c r="O66" s="195"/>
    </row>
    <row r="67" spans="1:104" x14ac:dyDescent="0.2">
      <c r="A67" s="211"/>
      <c r="B67" s="212" t="s">
        <v>75</v>
      </c>
      <c r="C67" s="213" t="str">
        <f>CONCATENATE(B41," ",C41)</f>
        <v>62 Úpravy povrchů vnější</v>
      </c>
      <c r="D67" s="214"/>
      <c r="E67" s="215"/>
      <c r="F67" s="216"/>
      <c r="G67" s="217">
        <f>SUM(G41:G66)</f>
        <v>0</v>
      </c>
      <c r="O67" s="195">
        <v>4</v>
      </c>
      <c r="BA67" s="218">
        <f>SUM(BA41:BA66)</f>
        <v>0</v>
      </c>
      <c r="BB67" s="218">
        <f>SUM(BB41:BB66)</f>
        <v>0</v>
      </c>
      <c r="BC67" s="218">
        <f>SUM(BC41:BC66)</f>
        <v>0</v>
      </c>
      <c r="BD67" s="218">
        <f>SUM(BD41:BD66)</f>
        <v>0</v>
      </c>
      <c r="BE67" s="218">
        <f>SUM(BE41:BE66)</f>
        <v>0</v>
      </c>
    </row>
    <row r="68" spans="1:104" x14ac:dyDescent="0.2">
      <c r="A68" s="188" t="s">
        <v>72</v>
      </c>
      <c r="B68" s="189" t="s">
        <v>146</v>
      </c>
      <c r="C68" s="190" t="s">
        <v>147</v>
      </c>
      <c r="D68" s="191"/>
      <c r="E68" s="192"/>
      <c r="F68" s="192"/>
      <c r="G68" s="193"/>
      <c r="H68" s="194"/>
      <c r="I68" s="194"/>
      <c r="O68" s="195">
        <v>1</v>
      </c>
    </row>
    <row r="69" spans="1:104" x14ac:dyDescent="0.2">
      <c r="A69" s="196">
        <v>16</v>
      </c>
      <c r="B69" s="197" t="s">
        <v>148</v>
      </c>
      <c r="C69" s="198" t="s">
        <v>149</v>
      </c>
      <c r="D69" s="199" t="s">
        <v>102</v>
      </c>
      <c r="E69" s="200">
        <v>66.570400000000006</v>
      </c>
      <c r="F69" s="200">
        <v>0</v>
      </c>
      <c r="G69" s="201">
        <f>E69*F69</f>
        <v>0</v>
      </c>
      <c r="O69" s="195">
        <v>2</v>
      </c>
      <c r="AA69" s="167">
        <v>1</v>
      </c>
      <c r="AB69" s="167">
        <v>1</v>
      </c>
      <c r="AC69" s="167">
        <v>1</v>
      </c>
      <c r="AZ69" s="167">
        <v>1</v>
      </c>
      <c r="BA69" s="167">
        <f>IF(AZ69=1,G69,0)</f>
        <v>0</v>
      </c>
      <c r="BB69" s="167">
        <f>IF(AZ69=2,G69,0)</f>
        <v>0</v>
      </c>
      <c r="BC69" s="167">
        <f>IF(AZ69=3,G69,0)</f>
        <v>0</v>
      </c>
      <c r="BD69" s="167">
        <f>IF(AZ69=4,G69,0)</f>
        <v>0</v>
      </c>
      <c r="BE69" s="167">
        <f>IF(AZ69=5,G69,0)</f>
        <v>0</v>
      </c>
      <c r="CA69" s="202">
        <v>1</v>
      </c>
      <c r="CB69" s="202">
        <v>1</v>
      </c>
      <c r="CZ69" s="167">
        <v>3.9999999999984499E-5</v>
      </c>
    </row>
    <row r="70" spans="1:104" x14ac:dyDescent="0.2">
      <c r="A70" s="203"/>
      <c r="B70" s="205"/>
      <c r="C70" s="206" t="s">
        <v>150</v>
      </c>
      <c r="D70" s="207"/>
      <c r="E70" s="208">
        <v>66.570400000000006</v>
      </c>
      <c r="F70" s="209"/>
      <c r="G70" s="210"/>
      <c r="M70" s="204" t="s">
        <v>150</v>
      </c>
      <c r="O70" s="195"/>
    </row>
    <row r="71" spans="1:104" x14ac:dyDescent="0.2">
      <c r="A71" s="211"/>
      <c r="B71" s="212" t="s">
        <v>75</v>
      </c>
      <c r="C71" s="213" t="str">
        <f>CONCATENATE(B68," ",C68)</f>
        <v>9 Ostatní konstrukce, bourání</v>
      </c>
      <c r="D71" s="214"/>
      <c r="E71" s="215"/>
      <c r="F71" s="216"/>
      <c r="G71" s="217">
        <f>SUM(G68:G70)</f>
        <v>0</v>
      </c>
      <c r="O71" s="195">
        <v>4</v>
      </c>
      <c r="BA71" s="218">
        <f>SUM(BA68:BA70)</f>
        <v>0</v>
      </c>
      <c r="BB71" s="218">
        <f>SUM(BB68:BB70)</f>
        <v>0</v>
      </c>
      <c r="BC71" s="218">
        <f>SUM(BC68:BC70)</f>
        <v>0</v>
      </c>
      <c r="BD71" s="218">
        <f>SUM(BD68:BD70)</f>
        <v>0</v>
      </c>
      <c r="BE71" s="218">
        <f>SUM(BE68:BE70)</f>
        <v>0</v>
      </c>
    </row>
    <row r="72" spans="1:104" x14ac:dyDescent="0.2">
      <c r="A72" s="188" t="s">
        <v>72</v>
      </c>
      <c r="B72" s="189" t="s">
        <v>151</v>
      </c>
      <c r="C72" s="190" t="s">
        <v>152</v>
      </c>
      <c r="D72" s="191"/>
      <c r="E72" s="192"/>
      <c r="F72" s="192"/>
      <c r="G72" s="193"/>
      <c r="H72" s="194"/>
      <c r="I72" s="194"/>
      <c r="O72" s="195">
        <v>1</v>
      </c>
    </row>
    <row r="73" spans="1:104" ht="22.5" x14ac:dyDescent="0.2">
      <c r="A73" s="196">
        <v>17</v>
      </c>
      <c r="B73" s="197" t="s">
        <v>153</v>
      </c>
      <c r="C73" s="198" t="s">
        <v>154</v>
      </c>
      <c r="D73" s="199" t="s">
        <v>155</v>
      </c>
      <c r="E73" s="200">
        <v>7.8</v>
      </c>
      <c r="F73" s="200">
        <v>0</v>
      </c>
      <c r="G73" s="201">
        <f>E73*F73</f>
        <v>0</v>
      </c>
      <c r="O73" s="195">
        <v>2</v>
      </c>
      <c r="AA73" s="167">
        <v>1</v>
      </c>
      <c r="AB73" s="167">
        <v>1</v>
      </c>
      <c r="AC73" s="167">
        <v>1</v>
      </c>
      <c r="AZ73" s="167">
        <v>1</v>
      </c>
      <c r="BA73" s="167">
        <f>IF(AZ73=1,G73,0)</f>
        <v>0</v>
      </c>
      <c r="BB73" s="167">
        <f>IF(AZ73=2,G73,0)</f>
        <v>0</v>
      </c>
      <c r="BC73" s="167">
        <f>IF(AZ73=3,G73,0)</f>
        <v>0</v>
      </c>
      <c r="BD73" s="167">
        <f>IF(AZ73=4,G73,0)</f>
        <v>0</v>
      </c>
      <c r="BE73" s="167">
        <f>IF(AZ73=5,G73,0)</f>
        <v>0</v>
      </c>
      <c r="CA73" s="202">
        <v>1</v>
      </c>
      <c r="CB73" s="202">
        <v>1</v>
      </c>
      <c r="CZ73" s="167">
        <v>0.1479</v>
      </c>
    </row>
    <row r="74" spans="1:104" x14ac:dyDescent="0.2">
      <c r="A74" s="203"/>
      <c r="B74" s="205"/>
      <c r="C74" s="206" t="s">
        <v>156</v>
      </c>
      <c r="D74" s="207"/>
      <c r="E74" s="208">
        <v>0</v>
      </c>
      <c r="F74" s="209"/>
      <c r="G74" s="210"/>
      <c r="M74" s="204" t="s">
        <v>156</v>
      </c>
      <c r="O74" s="195"/>
    </row>
    <row r="75" spans="1:104" x14ac:dyDescent="0.2">
      <c r="A75" s="203"/>
      <c r="B75" s="205"/>
      <c r="C75" s="206" t="s">
        <v>157</v>
      </c>
      <c r="D75" s="207"/>
      <c r="E75" s="208">
        <v>7.8</v>
      </c>
      <c r="F75" s="209"/>
      <c r="G75" s="210"/>
      <c r="M75" s="204" t="s">
        <v>157</v>
      </c>
      <c r="O75" s="195"/>
    </row>
    <row r="76" spans="1:104" x14ac:dyDescent="0.2">
      <c r="A76" s="196">
        <v>18</v>
      </c>
      <c r="B76" s="197" t="s">
        <v>158</v>
      </c>
      <c r="C76" s="198" t="s">
        <v>159</v>
      </c>
      <c r="D76" s="199" t="s">
        <v>155</v>
      </c>
      <c r="E76" s="200">
        <v>8.19</v>
      </c>
      <c r="F76" s="200">
        <v>0</v>
      </c>
      <c r="G76" s="201">
        <f>E76*F76</f>
        <v>0</v>
      </c>
      <c r="O76" s="195">
        <v>2</v>
      </c>
      <c r="AA76" s="167">
        <v>3</v>
      </c>
      <c r="AB76" s="167">
        <v>1</v>
      </c>
      <c r="AC76" s="167">
        <v>58380373</v>
      </c>
      <c r="AZ76" s="167">
        <v>1</v>
      </c>
      <c r="BA76" s="167">
        <f>IF(AZ76=1,G76,0)</f>
        <v>0</v>
      </c>
      <c r="BB76" s="167">
        <f>IF(AZ76=2,G76,0)</f>
        <v>0</v>
      </c>
      <c r="BC76" s="167">
        <f>IF(AZ76=3,G76,0)</f>
        <v>0</v>
      </c>
      <c r="BD76" s="167">
        <f>IF(AZ76=4,G76,0)</f>
        <v>0</v>
      </c>
      <c r="BE76" s="167">
        <f>IF(AZ76=5,G76,0)</f>
        <v>0</v>
      </c>
      <c r="CA76" s="202">
        <v>3</v>
      </c>
      <c r="CB76" s="202">
        <v>1</v>
      </c>
      <c r="CZ76" s="167">
        <v>0.104</v>
      </c>
    </row>
    <row r="77" spans="1:104" x14ac:dyDescent="0.2">
      <c r="A77" s="203"/>
      <c r="B77" s="205"/>
      <c r="C77" s="206" t="s">
        <v>156</v>
      </c>
      <c r="D77" s="207"/>
      <c r="E77" s="208">
        <v>0</v>
      </c>
      <c r="F77" s="209"/>
      <c r="G77" s="210"/>
      <c r="M77" s="204" t="s">
        <v>156</v>
      </c>
      <c r="O77" s="195"/>
    </row>
    <row r="78" spans="1:104" x14ac:dyDescent="0.2">
      <c r="A78" s="203"/>
      <c r="B78" s="205"/>
      <c r="C78" s="206" t="s">
        <v>160</v>
      </c>
      <c r="D78" s="207"/>
      <c r="E78" s="208">
        <v>8.19</v>
      </c>
      <c r="F78" s="209"/>
      <c r="G78" s="210"/>
      <c r="M78" s="204" t="s">
        <v>160</v>
      </c>
      <c r="O78" s="195"/>
    </row>
    <row r="79" spans="1:104" x14ac:dyDescent="0.2">
      <c r="A79" s="211"/>
      <c r="B79" s="212" t="s">
        <v>75</v>
      </c>
      <c r="C79" s="213" t="str">
        <f>CONCATENATE(B72," ",C72)</f>
        <v>91 Doplňující práce na komunikaci</v>
      </c>
      <c r="D79" s="214"/>
      <c r="E79" s="215"/>
      <c r="F79" s="216"/>
      <c r="G79" s="217">
        <f>SUM(G72:G78)</f>
        <v>0</v>
      </c>
      <c r="O79" s="195">
        <v>4</v>
      </c>
      <c r="BA79" s="218">
        <f>SUM(BA72:BA78)</f>
        <v>0</v>
      </c>
      <c r="BB79" s="218">
        <f>SUM(BB72:BB78)</f>
        <v>0</v>
      </c>
      <c r="BC79" s="218">
        <f>SUM(BC72:BC78)</f>
        <v>0</v>
      </c>
      <c r="BD79" s="218">
        <f>SUM(BD72:BD78)</f>
        <v>0</v>
      </c>
      <c r="BE79" s="218">
        <f>SUM(BE72:BE78)</f>
        <v>0</v>
      </c>
    </row>
    <row r="80" spans="1:104" x14ac:dyDescent="0.2">
      <c r="A80" s="188" t="s">
        <v>72</v>
      </c>
      <c r="B80" s="189" t="s">
        <v>161</v>
      </c>
      <c r="C80" s="190" t="s">
        <v>162</v>
      </c>
      <c r="D80" s="191"/>
      <c r="E80" s="192"/>
      <c r="F80" s="192"/>
      <c r="G80" s="193"/>
      <c r="H80" s="194"/>
      <c r="I80" s="194"/>
      <c r="O80" s="195">
        <v>1</v>
      </c>
    </row>
    <row r="81" spans="1:104" x14ac:dyDescent="0.2">
      <c r="A81" s="196">
        <v>19</v>
      </c>
      <c r="B81" s="197" t="s">
        <v>163</v>
      </c>
      <c r="C81" s="198" t="s">
        <v>164</v>
      </c>
      <c r="D81" s="199" t="s">
        <v>102</v>
      </c>
      <c r="E81" s="200">
        <v>223.57499999999999</v>
      </c>
      <c r="F81" s="200">
        <v>0</v>
      </c>
      <c r="G81" s="201">
        <f>E81*F81</f>
        <v>0</v>
      </c>
      <c r="O81" s="195">
        <v>2</v>
      </c>
      <c r="AA81" s="167">
        <v>1</v>
      </c>
      <c r="AB81" s="167">
        <v>1</v>
      </c>
      <c r="AC81" s="167">
        <v>1</v>
      </c>
      <c r="AZ81" s="167">
        <v>1</v>
      </c>
      <c r="BA81" s="167">
        <f>IF(AZ81=1,G81,0)</f>
        <v>0</v>
      </c>
      <c r="BB81" s="167">
        <f>IF(AZ81=2,G81,0)</f>
        <v>0</v>
      </c>
      <c r="BC81" s="167">
        <f>IF(AZ81=3,G81,0)</f>
        <v>0</v>
      </c>
      <c r="BD81" s="167">
        <f>IF(AZ81=4,G81,0)</f>
        <v>0</v>
      </c>
      <c r="BE81" s="167">
        <f>IF(AZ81=5,G81,0)</f>
        <v>0</v>
      </c>
      <c r="CA81" s="202">
        <v>1</v>
      </c>
      <c r="CB81" s="202">
        <v>1</v>
      </c>
      <c r="CZ81" s="167">
        <v>1.8380000000007599E-2</v>
      </c>
    </row>
    <row r="82" spans="1:104" x14ac:dyDescent="0.2">
      <c r="A82" s="203"/>
      <c r="B82" s="205"/>
      <c r="C82" s="206" t="s">
        <v>165</v>
      </c>
      <c r="D82" s="207"/>
      <c r="E82" s="208">
        <v>223.57499999999999</v>
      </c>
      <c r="F82" s="209"/>
      <c r="G82" s="210"/>
      <c r="M82" s="204" t="s">
        <v>165</v>
      </c>
      <c r="O82" s="195"/>
    </row>
    <row r="83" spans="1:104" ht="22.5" x14ac:dyDescent="0.2">
      <c r="A83" s="196">
        <v>20</v>
      </c>
      <c r="B83" s="197" t="s">
        <v>166</v>
      </c>
      <c r="C83" s="198" t="s">
        <v>167</v>
      </c>
      <c r="D83" s="199" t="s">
        <v>102</v>
      </c>
      <c r="E83" s="200">
        <v>447.15</v>
      </c>
      <c r="F83" s="200">
        <v>0</v>
      </c>
      <c r="G83" s="201">
        <f>E83*F83</f>
        <v>0</v>
      </c>
      <c r="O83" s="195">
        <v>2</v>
      </c>
      <c r="AA83" s="167">
        <v>1</v>
      </c>
      <c r="AB83" s="167">
        <v>1</v>
      </c>
      <c r="AC83" s="167">
        <v>1</v>
      </c>
      <c r="AZ83" s="167">
        <v>1</v>
      </c>
      <c r="BA83" s="167">
        <f>IF(AZ83=1,G83,0)</f>
        <v>0</v>
      </c>
      <c r="BB83" s="167">
        <f>IF(AZ83=2,G83,0)</f>
        <v>0</v>
      </c>
      <c r="BC83" s="167">
        <f>IF(AZ83=3,G83,0)</f>
        <v>0</v>
      </c>
      <c r="BD83" s="167">
        <f>IF(AZ83=4,G83,0)</f>
        <v>0</v>
      </c>
      <c r="BE83" s="167">
        <f>IF(AZ83=5,G83,0)</f>
        <v>0</v>
      </c>
      <c r="CA83" s="202">
        <v>1</v>
      </c>
      <c r="CB83" s="202">
        <v>1</v>
      </c>
      <c r="CZ83" s="167">
        <v>9.7000000000000005E-4</v>
      </c>
    </row>
    <row r="84" spans="1:104" x14ac:dyDescent="0.2">
      <c r="A84" s="203"/>
      <c r="B84" s="205"/>
      <c r="C84" s="206" t="s">
        <v>165</v>
      </c>
      <c r="D84" s="207"/>
      <c r="E84" s="208">
        <v>223.57499999999999</v>
      </c>
      <c r="F84" s="209"/>
      <c r="G84" s="210"/>
      <c r="M84" s="204" t="s">
        <v>165</v>
      </c>
      <c r="O84" s="195"/>
    </row>
    <row r="85" spans="1:104" x14ac:dyDescent="0.2">
      <c r="A85" s="203"/>
      <c r="B85" s="205"/>
      <c r="C85" s="206" t="s">
        <v>168</v>
      </c>
      <c r="D85" s="207"/>
      <c r="E85" s="208">
        <v>223.57499999999999</v>
      </c>
      <c r="F85" s="209"/>
      <c r="G85" s="210"/>
      <c r="M85" s="231">
        <v>223575</v>
      </c>
      <c r="O85" s="195"/>
    </row>
    <row r="86" spans="1:104" x14ac:dyDescent="0.2">
      <c r="A86" s="196">
        <v>21</v>
      </c>
      <c r="B86" s="197" t="s">
        <v>169</v>
      </c>
      <c r="C86" s="198" t="s">
        <v>170</v>
      </c>
      <c r="D86" s="199" t="s">
        <v>102</v>
      </c>
      <c r="E86" s="200">
        <v>223.57499999999999</v>
      </c>
      <c r="F86" s="200">
        <v>0</v>
      </c>
      <c r="G86" s="201">
        <f>E86*F86</f>
        <v>0</v>
      </c>
      <c r="O86" s="195">
        <v>2</v>
      </c>
      <c r="AA86" s="167">
        <v>1</v>
      </c>
      <c r="AB86" s="167">
        <v>1</v>
      </c>
      <c r="AC86" s="167">
        <v>1</v>
      </c>
      <c r="AZ86" s="167">
        <v>1</v>
      </c>
      <c r="BA86" s="167">
        <f>IF(AZ86=1,G86,0)</f>
        <v>0</v>
      </c>
      <c r="BB86" s="167">
        <f>IF(AZ86=2,G86,0)</f>
        <v>0</v>
      </c>
      <c r="BC86" s="167">
        <f>IF(AZ86=3,G86,0)</f>
        <v>0</v>
      </c>
      <c r="BD86" s="167">
        <f>IF(AZ86=4,G86,0)</f>
        <v>0</v>
      </c>
      <c r="BE86" s="167">
        <f>IF(AZ86=5,G86,0)</f>
        <v>0</v>
      </c>
      <c r="CA86" s="202">
        <v>1</v>
      </c>
      <c r="CB86" s="202">
        <v>1</v>
      </c>
      <c r="CZ86" s="167">
        <v>0</v>
      </c>
    </row>
    <row r="87" spans="1:104" x14ac:dyDescent="0.2">
      <c r="A87" s="203"/>
      <c r="B87" s="205"/>
      <c r="C87" s="206" t="s">
        <v>165</v>
      </c>
      <c r="D87" s="207"/>
      <c r="E87" s="208">
        <v>223.57499999999999</v>
      </c>
      <c r="F87" s="209"/>
      <c r="G87" s="210"/>
      <c r="M87" s="204" t="s">
        <v>165</v>
      </c>
      <c r="O87" s="195"/>
    </row>
    <row r="88" spans="1:104" x14ac:dyDescent="0.2">
      <c r="A88" s="196">
        <v>22</v>
      </c>
      <c r="B88" s="197" t="s">
        <v>171</v>
      </c>
      <c r="C88" s="198" t="s">
        <v>172</v>
      </c>
      <c r="D88" s="199" t="s">
        <v>102</v>
      </c>
      <c r="E88" s="200">
        <v>36.200000000000003</v>
      </c>
      <c r="F88" s="200">
        <v>0</v>
      </c>
      <c r="G88" s="201">
        <f>E88*F88</f>
        <v>0</v>
      </c>
      <c r="O88" s="195">
        <v>2</v>
      </c>
      <c r="AA88" s="167">
        <v>1</v>
      </c>
      <c r="AB88" s="167">
        <v>1</v>
      </c>
      <c r="AC88" s="167">
        <v>1</v>
      </c>
      <c r="AZ88" s="167">
        <v>1</v>
      </c>
      <c r="BA88" s="167">
        <f>IF(AZ88=1,G88,0)</f>
        <v>0</v>
      </c>
      <c r="BB88" s="167">
        <f>IF(AZ88=2,G88,0)</f>
        <v>0</v>
      </c>
      <c r="BC88" s="167">
        <f>IF(AZ88=3,G88,0)</f>
        <v>0</v>
      </c>
      <c r="BD88" s="167">
        <f>IF(AZ88=4,G88,0)</f>
        <v>0</v>
      </c>
      <c r="BE88" s="167">
        <f>IF(AZ88=5,G88,0)</f>
        <v>0</v>
      </c>
      <c r="CA88" s="202">
        <v>1</v>
      </c>
      <c r="CB88" s="202">
        <v>1</v>
      </c>
      <c r="CZ88" s="167">
        <v>3.4959999999999998E-2</v>
      </c>
    </row>
    <row r="89" spans="1:104" x14ac:dyDescent="0.2">
      <c r="A89" s="203"/>
      <c r="B89" s="205"/>
      <c r="C89" s="206" t="s">
        <v>173</v>
      </c>
      <c r="D89" s="207"/>
      <c r="E89" s="208">
        <v>36.200000000000003</v>
      </c>
      <c r="F89" s="209"/>
      <c r="G89" s="210"/>
      <c r="M89" s="204" t="s">
        <v>173</v>
      </c>
      <c r="O89" s="195"/>
    </row>
    <row r="90" spans="1:104" x14ac:dyDescent="0.2">
      <c r="A90" s="211"/>
      <c r="B90" s="212" t="s">
        <v>75</v>
      </c>
      <c r="C90" s="213" t="str">
        <f>CONCATENATE(B80," ",C80)</f>
        <v>94 Lešení a stavební výtahy</v>
      </c>
      <c r="D90" s="214"/>
      <c r="E90" s="215"/>
      <c r="F90" s="216"/>
      <c r="G90" s="217">
        <f>SUM(G80:G89)</f>
        <v>0</v>
      </c>
      <c r="O90" s="195">
        <v>4</v>
      </c>
      <c r="BA90" s="218">
        <f>SUM(BA80:BA89)</f>
        <v>0</v>
      </c>
      <c r="BB90" s="218">
        <f>SUM(BB80:BB89)</f>
        <v>0</v>
      </c>
      <c r="BC90" s="218">
        <f>SUM(BC80:BC89)</f>
        <v>0</v>
      </c>
      <c r="BD90" s="218">
        <f>SUM(BD80:BD89)</f>
        <v>0</v>
      </c>
      <c r="BE90" s="218">
        <f>SUM(BE80:BE89)</f>
        <v>0</v>
      </c>
    </row>
    <row r="91" spans="1:104" x14ac:dyDescent="0.2">
      <c r="A91" s="188" t="s">
        <v>72</v>
      </c>
      <c r="B91" s="189" t="s">
        <v>174</v>
      </c>
      <c r="C91" s="190" t="s">
        <v>175</v>
      </c>
      <c r="D91" s="191"/>
      <c r="E91" s="192"/>
      <c r="F91" s="192"/>
      <c r="G91" s="193"/>
      <c r="H91" s="194"/>
      <c r="I91" s="194"/>
      <c r="O91" s="195">
        <v>1</v>
      </c>
    </row>
    <row r="92" spans="1:104" ht="22.5" x14ac:dyDescent="0.2">
      <c r="A92" s="196">
        <v>23</v>
      </c>
      <c r="B92" s="197" t="s">
        <v>176</v>
      </c>
      <c r="C92" s="198" t="s">
        <v>177</v>
      </c>
      <c r="D92" s="199" t="s">
        <v>90</v>
      </c>
      <c r="E92" s="200">
        <v>1.81</v>
      </c>
      <c r="F92" s="200">
        <v>0</v>
      </c>
      <c r="G92" s="201">
        <f>E92*F92</f>
        <v>0</v>
      </c>
      <c r="O92" s="195">
        <v>2</v>
      </c>
      <c r="AA92" s="167">
        <v>1</v>
      </c>
      <c r="AB92" s="167">
        <v>1</v>
      </c>
      <c r="AC92" s="167">
        <v>1</v>
      </c>
      <c r="AZ92" s="167">
        <v>1</v>
      </c>
      <c r="BA92" s="167">
        <f>IF(AZ92=1,G92,0)</f>
        <v>0</v>
      </c>
      <c r="BB92" s="167">
        <f>IF(AZ92=2,G92,0)</f>
        <v>0</v>
      </c>
      <c r="BC92" s="167">
        <f>IF(AZ92=3,G92,0)</f>
        <v>0</v>
      </c>
      <c r="BD92" s="167">
        <f>IF(AZ92=4,G92,0)</f>
        <v>0</v>
      </c>
      <c r="BE92" s="167">
        <f>IF(AZ92=5,G92,0)</f>
        <v>0</v>
      </c>
      <c r="CA92" s="202">
        <v>1</v>
      </c>
      <c r="CB92" s="202">
        <v>1</v>
      </c>
      <c r="CZ92" s="167">
        <v>0</v>
      </c>
    </row>
    <row r="93" spans="1:104" x14ac:dyDescent="0.2">
      <c r="A93" s="203"/>
      <c r="B93" s="205"/>
      <c r="C93" s="206" t="s">
        <v>178</v>
      </c>
      <c r="D93" s="207"/>
      <c r="E93" s="208">
        <v>1.81</v>
      </c>
      <c r="F93" s="209"/>
      <c r="G93" s="210"/>
      <c r="M93" s="204" t="s">
        <v>178</v>
      </c>
      <c r="O93" s="195"/>
    </row>
    <row r="94" spans="1:104" ht="22.5" x14ac:dyDescent="0.2">
      <c r="A94" s="196">
        <v>24</v>
      </c>
      <c r="B94" s="197" t="s">
        <v>179</v>
      </c>
      <c r="C94" s="198" t="s">
        <v>180</v>
      </c>
      <c r="D94" s="199" t="s">
        <v>102</v>
      </c>
      <c r="E94" s="200">
        <v>26.849399999999999</v>
      </c>
      <c r="F94" s="200">
        <v>0</v>
      </c>
      <c r="G94" s="201">
        <f>E94*F94</f>
        <v>0</v>
      </c>
      <c r="O94" s="195">
        <v>2</v>
      </c>
      <c r="AA94" s="167">
        <v>1</v>
      </c>
      <c r="AB94" s="167">
        <v>1</v>
      </c>
      <c r="AC94" s="167">
        <v>1</v>
      </c>
      <c r="AZ94" s="167">
        <v>1</v>
      </c>
      <c r="BA94" s="167">
        <f>IF(AZ94=1,G94,0)</f>
        <v>0</v>
      </c>
      <c r="BB94" s="167">
        <f>IF(AZ94=2,G94,0)</f>
        <v>0</v>
      </c>
      <c r="BC94" s="167">
        <f>IF(AZ94=3,G94,0)</f>
        <v>0</v>
      </c>
      <c r="BD94" s="167">
        <f>IF(AZ94=4,G94,0)</f>
        <v>0</v>
      </c>
      <c r="BE94" s="167">
        <f>IF(AZ94=5,G94,0)</f>
        <v>0</v>
      </c>
      <c r="CA94" s="202">
        <v>1</v>
      </c>
      <c r="CB94" s="202">
        <v>1</v>
      </c>
      <c r="CZ94" s="167">
        <v>0</v>
      </c>
    </row>
    <row r="95" spans="1:104" ht="33.75" x14ac:dyDescent="0.2">
      <c r="A95" s="203"/>
      <c r="B95" s="205"/>
      <c r="C95" s="206" t="s">
        <v>131</v>
      </c>
      <c r="D95" s="207"/>
      <c r="E95" s="208">
        <v>11.364599999999999</v>
      </c>
      <c r="F95" s="209"/>
      <c r="G95" s="210"/>
      <c r="M95" s="204" t="s">
        <v>131</v>
      </c>
      <c r="O95" s="195"/>
    </row>
    <row r="96" spans="1:104" ht="33.75" x14ac:dyDescent="0.2">
      <c r="A96" s="203"/>
      <c r="B96" s="205"/>
      <c r="C96" s="206" t="s">
        <v>132</v>
      </c>
      <c r="D96" s="207"/>
      <c r="E96" s="208">
        <v>12.703799999999999</v>
      </c>
      <c r="F96" s="209"/>
      <c r="G96" s="210"/>
      <c r="M96" s="204" t="s">
        <v>132</v>
      </c>
      <c r="O96" s="195"/>
    </row>
    <row r="97" spans="1:104" x14ac:dyDescent="0.2">
      <c r="A97" s="203"/>
      <c r="B97" s="205"/>
      <c r="C97" s="206" t="s">
        <v>133</v>
      </c>
      <c r="D97" s="207"/>
      <c r="E97" s="208">
        <v>2.7810000000000001</v>
      </c>
      <c r="F97" s="209"/>
      <c r="G97" s="210"/>
      <c r="M97" s="204" t="s">
        <v>133</v>
      </c>
      <c r="O97" s="195"/>
    </row>
    <row r="98" spans="1:104" x14ac:dyDescent="0.2">
      <c r="A98" s="211"/>
      <c r="B98" s="212" t="s">
        <v>75</v>
      </c>
      <c r="C98" s="213" t="str">
        <f>CONCATENATE(B91," ",C91)</f>
        <v>96 Bourání konstrukcí</v>
      </c>
      <c r="D98" s="214"/>
      <c r="E98" s="215"/>
      <c r="F98" s="216"/>
      <c r="G98" s="217">
        <f>SUM(G91:G97)</f>
        <v>0</v>
      </c>
      <c r="O98" s="195">
        <v>4</v>
      </c>
      <c r="BA98" s="218">
        <f>SUM(BA91:BA97)</f>
        <v>0</v>
      </c>
      <c r="BB98" s="218">
        <f>SUM(BB91:BB97)</f>
        <v>0</v>
      </c>
      <c r="BC98" s="218">
        <f>SUM(BC91:BC97)</f>
        <v>0</v>
      </c>
      <c r="BD98" s="218">
        <f>SUM(BD91:BD97)</f>
        <v>0</v>
      </c>
      <c r="BE98" s="218">
        <f>SUM(BE91:BE97)</f>
        <v>0</v>
      </c>
    </row>
    <row r="99" spans="1:104" x14ac:dyDescent="0.2">
      <c r="A99" s="188" t="s">
        <v>72</v>
      </c>
      <c r="B99" s="189" t="s">
        <v>181</v>
      </c>
      <c r="C99" s="190" t="s">
        <v>182</v>
      </c>
      <c r="D99" s="191"/>
      <c r="E99" s="192"/>
      <c r="F99" s="192"/>
      <c r="G99" s="193"/>
      <c r="H99" s="194"/>
      <c r="I99" s="194"/>
      <c r="O99" s="195">
        <v>1</v>
      </c>
    </row>
    <row r="100" spans="1:104" x14ac:dyDescent="0.2">
      <c r="A100" s="196">
        <v>25</v>
      </c>
      <c r="B100" s="197" t="s">
        <v>183</v>
      </c>
      <c r="C100" s="198" t="s">
        <v>184</v>
      </c>
      <c r="D100" s="199" t="s">
        <v>185</v>
      </c>
      <c r="E100" s="200">
        <v>31.098289552003202</v>
      </c>
      <c r="F100" s="200">
        <v>0</v>
      </c>
      <c r="G100" s="201">
        <f>E100*F100</f>
        <v>0</v>
      </c>
      <c r="O100" s="195">
        <v>2</v>
      </c>
      <c r="AA100" s="167">
        <v>7</v>
      </c>
      <c r="AB100" s="167">
        <v>1</v>
      </c>
      <c r="AC100" s="167">
        <v>2</v>
      </c>
      <c r="AZ100" s="167">
        <v>1</v>
      </c>
      <c r="BA100" s="167">
        <f>IF(AZ100=1,G100,0)</f>
        <v>0</v>
      </c>
      <c r="BB100" s="167">
        <f>IF(AZ100=2,G100,0)</f>
        <v>0</v>
      </c>
      <c r="BC100" s="167">
        <f>IF(AZ100=3,G100,0)</f>
        <v>0</v>
      </c>
      <c r="BD100" s="167">
        <f>IF(AZ100=4,G100,0)</f>
        <v>0</v>
      </c>
      <c r="BE100" s="167">
        <f>IF(AZ100=5,G100,0)</f>
        <v>0</v>
      </c>
      <c r="CA100" s="202">
        <v>7</v>
      </c>
      <c r="CB100" s="202">
        <v>1</v>
      </c>
      <c r="CZ100" s="167">
        <v>0</v>
      </c>
    </row>
    <row r="101" spans="1:104" x14ac:dyDescent="0.2">
      <c r="A101" s="211"/>
      <c r="B101" s="212" t="s">
        <v>75</v>
      </c>
      <c r="C101" s="213" t="str">
        <f>CONCATENATE(B99," ",C99)</f>
        <v>99 Staveništní přesun hmot</v>
      </c>
      <c r="D101" s="214"/>
      <c r="E101" s="215"/>
      <c r="F101" s="216"/>
      <c r="G101" s="217">
        <f>SUM(G99:G100)</f>
        <v>0</v>
      </c>
      <c r="O101" s="195">
        <v>4</v>
      </c>
      <c r="BA101" s="218">
        <f>SUM(BA99:BA100)</f>
        <v>0</v>
      </c>
      <c r="BB101" s="218">
        <f>SUM(BB99:BB100)</f>
        <v>0</v>
      </c>
      <c r="BC101" s="218">
        <f>SUM(BC99:BC100)</f>
        <v>0</v>
      </c>
      <c r="BD101" s="218">
        <f>SUM(BD99:BD100)</f>
        <v>0</v>
      </c>
      <c r="BE101" s="218">
        <f>SUM(BE99:BE100)</f>
        <v>0</v>
      </c>
    </row>
    <row r="102" spans="1:104" x14ac:dyDescent="0.2">
      <c r="A102" s="188" t="s">
        <v>72</v>
      </c>
      <c r="B102" s="189" t="s">
        <v>186</v>
      </c>
      <c r="C102" s="190" t="s">
        <v>187</v>
      </c>
      <c r="D102" s="191"/>
      <c r="E102" s="192"/>
      <c r="F102" s="192"/>
      <c r="G102" s="193"/>
      <c r="H102" s="194"/>
      <c r="I102" s="194"/>
      <c r="O102" s="195">
        <v>1</v>
      </c>
    </row>
    <row r="103" spans="1:104" ht="22.5" x14ac:dyDescent="0.2">
      <c r="A103" s="196">
        <v>26</v>
      </c>
      <c r="B103" s="197" t="s">
        <v>188</v>
      </c>
      <c r="C103" s="198" t="s">
        <v>189</v>
      </c>
      <c r="D103" s="199" t="s">
        <v>102</v>
      </c>
      <c r="E103" s="200">
        <v>45.76</v>
      </c>
      <c r="F103" s="200">
        <v>0</v>
      </c>
      <c r="G103" s="201">
        <f>E103*F103</f>
        <v>0</v>
      </c>
      <c r="O103" s="195">
        <v>2</v>
      </c>
      <c r="AA103" s="167">
        <v>12</v>
      </c>
      <c r="AB103" s="167">
        <v>0</v>
      </c>
      <c r="AC103" s="167">
        <v>55</v>
      </c>
      <c r="AZ103" s="167">
        <v>2</v>
      </c>
      <c r="BA103" s="167">
        <f>IF(AZ103=1,G103,0)</f>
        <v>0</v>
      </c>
      <c r="BB103" s="167">
        <f>IF(AZ103=2,G103,0)</f>
        <v>0</v>
      </c>
      <c r="BC103" s="167">
        <f>IF(AZ103=3,G103,0)</f>
        <v>0</v>
      </c>
      <c r="BD103" s="167">
        <f>IF(AZ103=4,G103,0)</f>
        <v>0</v>
      </c>
      <c r="BE103" s="167">
        <f>IF(AZ103=5,G103,0)</f>
        <v>0</v>
      </c>
      <c r="CA103" s="202">
        <v>12</v>
      </c>
      <c r="CB103" s="202">
        <v>0</v>
      </c>
      <c r="CZ103" s="167">
        <v>6.8000000000001404E-4</v>
      </c>
    </row>
    <row r="104" spans="1:104" x14ac:dyDescent="0.2">
      <c r="A104" s="203"/>
      <c r="B104" s="205"/>
      <c r="C104" s="206" t="s">
        <v>190</v>
      </c>
      <c r="D104" s="207"/>
      <c r="E104" s="208">
        <v>45.76</v>
      </c>
      <c r="F104" s="209"/>
      <c r="G104" s="210"/>
      <c r="M104" s="204" t="s">
        <v>190</v>
      </c>
      <c r="O104" s="195"/>
    </row>
    <row r="105" spans="1:104" x14ac:dyDescent="0.2">
      <c r="A105" s="196">
        <v>27</v>
      </c>
      <c r="B105" s="197" t="s">
        <v>191</v>
      </c>
      <c r="C105" s="198" t="s">
        <v>192</v>
      </c>
      <c r="D105" s="199" t="s">
        <v>102</v>
      </c>
      <c r="E105" s="200">
        <v>50.335999999999999</v>
      </c>
      <c r="F105" s="200">
        <v>0</v>
      </c>
      <c r="G105" s="201">
        <f>E105*F105</f>
        <v>0</v>
      </c>
      <c r="O105" s="195">
        <v>2</v>
      </c>
      <c r="AA105" s="167">
        <v>3</v>
      </c>
      <c r="AB105" s="167">
        <v>7</v>
      </c>
      <c r="AC105" s="167">
        <v>283231411</v>
      </c>
      <c r="AZ105" s="167">
        <v>2</v>
      </c>
      <c r="BA105" s="167">
        <f>IF(AZ105=1,G105,0)</f>
        <v>0</v>
      </c>
      <c r="BB105" s="167">
        <f>IF(AZ105=2,G105,0)</f>
        <v>0</v>
      </c>
      <c r="BC105" s="167">
        <f>IF(AZ105=3,G105,0)</f>
        <v>0</v>
      </c>
      <c r="BD105" s="167">
        <f>IF(AZ105=4,G105,0)</f>
        <v>0</v>
      </c>
      <c r="BE105" s="167">
        <f>IF(AZ105=5,G105,0)</f>
        <v>0</v>
      </c>
      <c r="CA105" s="202">
        <v>3</v>
      </c>
      <c r="CB105" s="202">
        <v>7</v>
      </c>
      <c r="CZ105" s="167">
        <v>1.99999999999978E-4</v>
      </c>
    </row>
    <row r="106" spans="1:104" x14ac:dyDescent="0.2">
      <c r="A106" s="203"/>
      <c r="B106" s="205"/>
      <c r="C106" s="206" t="s">
        <v>193</v>
      </c>
      <c r="D106" s="207"/>
      <c r="E106" s="208">
        <v>50.335999999999999</v>
      </c>
      <c r="F106" s="209"/>
      <c r="G106" s="210"/>
      <c r="M106" s="204" t="s">
        <v>193</v>
      </c>
      <c r="O106" s="195"/>
    </row>
    <row r="107" spans="1:104" x14ac:dyDescent="0.2">
      <c r="A107" s="196">
        <v>28</v>
      </c>
      <c r="B107" s="197" t="s">
        <v>194</v>
      </c>
      <c r="C107" s="198" t="s">
        <v>195</v>
      </c>
      <c r="D107" s="199" t="s">
        <v>185</v>
      </c>
      <c r="E107" s="200">
        <v>4.1183999999999499E-2</v>
      </c>
      <c r="F107" s="200">
        <v>0</v>
      </c>
      <c r="G107" s="201">
        <f>E107*F107</f>
        <v>0</v>
      </c>
      <c r="O107" s="195">
        <v>2</v>
      </c>
      <c r="AA107" s="167">
        <v>7</v>
      </c>
      <c r="AB107" s="167">
        <v>1001</v>
      </c>
      <c r="AC107" s="167">
        <v>5</v>
      </c>
      <c r="AZ107" s="167">
        <v>2</v>
      </c>
      <c r="BA107" s="167">
        <f>IF(AZ107=1,G107,0)</f>
        <v>0</v>
      </c>
      <c r="BB107" s="167">
        <f>IF(AZ107=2,G107,0)</f>
        <v>0</v>
      </c>
      <c r="BC107" s="167">
        <f>IF(AZ107=3,G107,0)</f>
        <v>0</v>
      </c>
      <c r="BD107" s="167">
        <f>IF(AZ107=4,G107,0)</f>
        <v>0</v>
      </c>
      <c r="BE107" s="167">
        <f>IF(AZ107=5,G107,0)</f>
        <v>0</v>
      </c>
      <c r="CA107" s="202">
        <v>7</v>
      </c>
      <c r="CB107" s="202">
        <v>1001</v>
      </c>
      <c r="CZ107" s="167">
        <v>0</v>
      </c>
    </row>
    <row r="108" spans="1:104" x14ac:dyDescent="0.2">
      <c r="A108" s="211"/>
      <c r="B108" s="212" t="s">
        <v>75</v>
      </c>
      <c r="C108" s="213" t="str">
        <f>CONCATENATE(B102," ",C102)</f>
        <v>711 Izolace proti vodě</v>
      </c>
      <c r="D108" s="214"/>
      <c r="E108" s="215"/>
      <c r="F108" s="216"/>
      <c r="G108" s="217">
        <f>SUM(G102:G107)</f>
        <v>0</v>
      </c>
      <c r="O108" s="195">
        <v>4</v>
      </c>
      <c r="BA108" s="218">
        <f>SUM(BA102:BA107)</f>
        <v>0</v>
      </c>
      <c r="BB108" s="218">
        <f>SUM(BB102:BB107)</f>
        <v>0</v>
      </c>
      <c r="BC108" s="218">
        <f>SUM(BC102:BC107)</f>
        <v>0</v>
      </c>
      <c r="BD108" s="218">
        <f>SUM(BD102:BD107)</f>
        <v>0</v>
      </c>
      <c r="BE108" s="218">
        <f>SUM(BE102:BE107)</f>
        <v>0</v>
      </c>
    </row>
    <row r="109" spans="1:104" x14ac:dyDescent="0.2">
      <c r="A109" s="188" t="s">
        <v>72</v>
      </c>
      <c r="B109" s="189" t="s">
        <v>196</v>
      </c>
      <c r="C109" s="190" t="s">
        <v>197</v>
      </c>
      <c r="D109" s="191"/>
      <c r="E109" s="192"/>
      <c r="F109" s="192"/>
      <c r="G109" s="193"/>
      <c r="H109" s="194"/>
      <c r="I109" s="194"/>
      <c r="O109" s="195">
        <v>1</v>
      </c>
    </row>
    <row r="110" spans="1:104" x14ac:dyDescent="0.2">
      <c r="A110" s="196">
        <v>29</v>
      </c>
      <c r="B110" s="197" t="s">
        <v>198</v>
      </c>
      <c r="C110" s="198" t="s">
        <v>199</v>
      </c>
      <c r="D110" s="199" t="s">
        <v>102</v>
      </c>
      <c r="E110" s="200">
        <v>28.875</v>
      </c>
      <c r="F110" s="200">
        <v>0</v>
      </c>
      <c r="G110" s="201">
        <f>E110*F110</f>
        <v>0</v>
      </c>
      <c r="O110" s="195">
        <v>2</v>
      </c>
      <c r="AA110" s="167">
        <v>1</v>
      </c>
      <c r="AB110" s="167">
        <v>7</v>
      </c>
      <c r="AC110" s="167">
        <v>7</v>
      </c>
      <c r="AZ110" s="167">
        <v>2</v>
      </c>
      <c r="BA110" s="167">
        <f>IF(AZ110=1,G110,0)</f>
        <v>0</v>
      </c>
      <c r="BB110" s="167">
        <f>IF(AZ110=2,G110,0)</f>
        <v>0</v>
      </c>
      <c r="BC110" s="167">
        <f>IF(AZ110=3,G110,0)</f>
        <v>0</v>
      </c>
      <c r="BD110" s="167">
        <f>IF(AZ110=4,G110,0)</f>
        <v>0</v>
      </c>
      <c r="BE110" s="167">
        <f>IF(AZ110=5,G110,0)</f>
        <v>0</v>
      </c>
      <c r="CA110" s="202">
        <v>1</v>
      </c>
      <c r="CB110" s="202">
        <v>7</v>
      </c>
      <c r="CZ110" s="167">
        <v>0</v>
      </c>
    </row>
    <row r="111" spans="1:104" x14ac:dyDescent="0.2">
      <c r="A111" s="203"/>
      <c r="B111" s="205"/>
      <c r="C111" s="206" t="s">
        <v>200</v>
      </c>
      <c r="D111" s="207"/>
      <c r="E111" s="208">
        <v>28.875</v>
      </c>
      <c r="F111" s="209"/>
      <c r="G111" s="210"/>
      <c r="M111" s="204" t="s">
        <v>200</v>
      </c>
      <c r="O111" s="195"/>
    </row>
    <row r="112" spans="1:104" ht="22.5" x14ac:dyDescent="0.2">
      <c r="A112" s="196">
        <v>30</v>
      </c>
      <c r="B112" s="197" t="s">
        <v>201</v>
      </c>
      <c r="C112" s="198" t="s">
        <v>202</v>
      </c>
      <c r="D112" s="199" t="s">
        <v>155</v>
      </c>
      <c r="E112" s="200">
        <v>32.72</v>
      </c>
      <c r="F112" s="200">
        <v>0</v>
      </c>
      <c r="G112" s="201">
        <f>E112*F112</f>
        <v>0</v>
      </c>
      <c r="O112" s="195">
        <v>2</v>
      </c>
      <c r="AA112" s="167">
        <v>1</v>
      </c>
      <c r="AB112" s="167">
        <v>7</v>
      </c>
      <c r="AC112" s="167">
        <v>7</v>
      </c>
      <c r="AZ112" s="167">
        <v>2</v>
      </c>
      <c r="BA112" s="167">
        <f>IF(AZ112=1,G112,0)</f>
        <v>0</v>
      </c>
      <c r="BB112" s="167">
        <f>IF(AZ112=2,G112,0)</f>
        <v>0</v>
      </c>
      <c r="BC112" s="167">
        <f>IF(AZ112=3,G112,0)</f>
        <v>0</v>
      </c>
      <c r="BD112" s="167">
        <f>IF(AZ112=4,G112,0)</f>
        <v>0</v>
      </c>
      <c r="BE112" s="167">
        <f>IF(AZ112=5,G112,0)</f>
        <v>0</v>
      </c>
      <c r="CA112" s="202">
        <v>1</v>
      </c>
      <c r="CB112" s="202">
        <v>7</v>
      </c>
      <c r="CZ112" s="167">
        <v>1.59999999999938E-4</v>
      </c>
    </row>
    <row r="113" spans="1:104" x14ac:dyDescent="0.2">
      <c r="A113" s="203"/>
      <c r="B113" s="205"/>
      <c r="C113" s="206" t="s">
        <v>203</v>
      </c>
      <c r="D113" s="207"/>
      <c r="E113" s="208">
        <v>29.9</v>
      </c>
      <c r="F113" s="209"/>
      <c r="G113" s="210"/>
      <c r="M113" s="204" t="s">
        <v>203</v>
      </c>
      <c r="O113" s="195"/>
    </row>
    <row r="114" spans="1:104" x14ac:dyDescent="0.2">
      <c r="A114" s="203"/>
      <c r="B114" s="205"/>
      <c r="C114" s="206" t="s">
        <v>204</v>
      </c>
      <c r="D114" s="207"/>
      <c r="E114" s="208">
        <v>29.9</v>
      </c>
      <c r="F114" s="209"/>
      <c r="G114" s="210"/>
      <c r="M114" s="204" t="s">
        <v>204</v>
      </c>
      <c r="O114" s="195"/>
    </row>
    <row r="115" spans="1:104" x14ac:dyDescent="0.2">
      <c r="A115" s="203"/>
      <c r="B115" s="205"/>
      <c r="C115" s="206" t="s">
        <v>205</v>
      </c>
      <c r="D115" s="207"/>
      <c r="E115" s="208">
        <v>22</v>
      </c>
      <c r="F115" s="209"/>
      <c r="G115" s="210"/>
      <c r="M115" s="204" t="s">
        <v>205</v>
      </c>
      <c r="O115" s="195"/>
    </row>
    <row r="116" spans="1:104" x14ac:dyDescent="0.2">
      <c r="A116" s="203"/>
      <c r="B116" s="205"/>
      <c r="C116" s="206" t="s">
        <v>206</v>
      </c>
      <c r="D116" s="207"/>
      <c r="E116" s="208">
        <v>-49.08</v>
      </c>
      <c r="F116" s="209"/>
      <c r="G116" s="210"/>
      <c r="M116" s="204" t="s">
        <v>206</v>
      </c>
      <c r="O116" s="195"/>
    </row>
    <row r="117" spans="1:104" ht="22.5" x14ac:dyDescent="0.2">
      <c r="A117" s="196">
        <v>31</v>
      </c>
      <c r="B117" s="197" t="s">
        <v>207</v>
      </c>
      <c r="C117" s="198" t="s">
        <v>208</v>
      </c>
      <c r="D117" s="199" t="s">
        <v>155</v>
      </c>
      <c r="E117" s="200">
        <v>11.696</v>
      </c>
      <c r="F117" s="200">
        <v>0</v>
      </c>
      <c r="G117" s="201">
        <f>E117*F117</f>
        <v>0</v>
      </c>
      <c r="O117" s="195">
        <v>2</v>
      </c>
      <c r="AA117" s="167">
        <v>1</v>
      </c>
      <c r="AB117" s="167">
        <v>7</v>
      </c>
      <c r="AC117" s="167">
        <v>7</v>
      </c>
      <c r="AZ117" s="167">
        <v>2</v>
      </c>
      <c r="BA117" s="167">
        <f>IF(AZ117=1,G117,0)</f>
        <v>0</v>
      </c>
      <c r="BB117" s="167">
        <f>IF(AZ117=2,G117,0)</f>
        <v>0</v>
      </c>
      <c r="BC117" s="167">
        <f>IF(AZ117=3,G117,0)</f>
        <v>0</v>
      </c>
      <c r="BD117" s="167">
        <f>IF(AZ117=4,G117,0)</f>
        <v>0</v>
      </c>
      <c r="BE117" s="167">
        <f>IF(AZ117=5,G117,0)</f>
        <v>0</v>
      </c>
      <c r="CA117" s="202">
        <v>1</v>
      </c>
      <c r="CB117" s="202">
        <v>7</v>
      </c>
      <c r="CZ117" s="167">
        <v>1.59999999999938E-4</v>
      </c>
    </row>
    <row r="118" spans="1:104" x14ac:dyDescent="0.2">
      <c r="A118" s="203"/>
      <c r="B118" s="205"/>
      <c r="C118" s="206" t="s">
        <v>209</v>
      </c>
      <c r="D118" s="207"/>
      <c r="E118" s="208">
        <v>11.64</v>
      </c>
      <c r="F118" s="209"/>
      <c r="G118" s="210"/>
      <c r="M118" s="204" t="s">
        <v>209</v>
      </c>
      <c r="O118" s="195"/>
    </row>
    <row r="119" spans="1:104" x14ac:dyDescent="0.2">
      <c r="A119" s="203"/>
      <c r="B119" s="205"/>
      <c r="C119" s="206" t="s">
        <v>210</v>
      </c>
      <c r="D119" s="207"/>
      <c r="E119" s="208">
        <v>12</v>
      </c>
      <c r="F119" s="209"/>
      <c r="G119" s="210"/>
      <c r="M119" s="204" t="s">
        <v>210</v>
      </c>
      <c r="O119" s="195"/>
    </row>
    <row r="120" spans="1:104" x14ac:dyDescent="0.2">
      <c r="A120" s="203"/>
      <c r="B120" s="205"/>
      <c r="C120" s="206" t="s">
        <v>211</v>
      </c>
      <c r="D120" s="207"/>
      <c r="E120" s="208">
        <v>5.6</v>
      </c>
      <c r="F120" s="209"/>
      <c r="G120" s="210"/>
      <c r="M120" s="204" t="s">
        <v>211</v>
      </c>
      <c r="O120" s="195"/>
    </row>
    <row r="121" spans="1:104" x14ac:dyDescent="0.2">
      <c r="A121" s="203"/>
      <c r="B121" s="205"/>
      <c r="C121" s="206" t="s">
        <v>212</v>
      </c>
      <c r="D121" s="207"/>
      <c r="E121" s="208">
        <v>-17.544</v>
      </c>
      <c r="F121" s="209"/>
      <c r="G121" s="210"/>
      <c r="M121" s="204" t="s">
        <v>212</v>
      </c>
      <c r="O121" s="195"/>
    </row>
    <row r="122" spans="1:104" ht="22.5" x14ac:dyDescent="0.2">
      <c r="A122" s="196">
        <v>32</v>
      </c>
      <c r="B122" s="197" t="s">
        <v>213</v>
      </c>
      <c r="C122" s="198" t="s">
        <v>214</v>
      </c>
      <c r="D122" s="199" t="s">
        <v>155</v>
      </c>
      <c r="E122" s="200">
        <v>38.64</v>
      </c>
      <c r="F122" s="200">
        <v>0</v>
      </c>
      <c r="G122" s="201">
        <f>E122*F122</f>
        <v>0</v>
      </c>
      <c r="O122" s="195">
        <v>2</v>
      </c>
      <c r="AA122" s="167">
        <v>1</v>
      </c>
      <c r="AB122" s="167">
        <v>7</v>
      </c>
      <c r="AC122" s="167">
        <v>7</v>
      </c>
      <c r="AZ122" s="167">
        <v>2</v>
      </c>
      <c r="BA122" s="167">
        <f>IF(AZ122=1,G122,0)</f>
        <v>0</v>
      </c>
      <c r="BB122" s="167">
        <f>IF(AZ122=2,G122,0)</f>
        <v>0</v>
      </c>
      <c r="BC122" s="167">
        <f>IF(AZ122=3,G122,0)</f>
        <v>0</v>
      </c>
      <c r="BD122" s="167">
        <f>IF(AZ122=4,G122,0)</f>
        <v>0</v>
      </c>
      <c r="BE122" s="167">
        <f>IF(AZ122=5,G122,0)</f>
        <v>0</v>
      </c>
      <c r="CA122" s="202">
        <v>1</v>
      </c>
      <c r="CB122" s="202">
        <v>7</v>
      </c>
      <c r="CZ122" s="167">
        <v>1.59999999999938E-4</v>
      </c>
    </row>
    <row r="123" spans="1:104" x14ac:dyDescent="0.2">
      <c r="A123" s="203"/>
      <c r="B123" s="205"/>
      <c r="C123" s="206" t="s">
        <v>215</v>
      </c>
      <c r="D123" s="207"/>
      <c r="E123" s="208">
        <v>96.6</v>
      </c>
      <c r="F123" s="209"/>
      <c r="G123" s="210"/>
      <c r="M123" s="204" t="s">
        <v>215</v>
      </c>
      <c r="O123" s="195"/>
    </row>
    <row r="124" spans="1:104" x14ac:dyDescent="0.2">
      <c r="A124" s="203"/>
      <c r="B124" s="205"/>
      <c r="C124" s="206" t="s">
        <v>216</v>
      </c>
      <c r="D124" s="207"/>
      <c r="E124" s="208">
        <v>-57.96</v>
      </c>
      <c r="F124" s="209"/>
      <c r="G124" s="210"/>
      <c r="M124" s="204" t="s">
        <v>216</v>
      </c>
      <c r="O124" s="195"/>
    </row>
    <row r="125" spans="1:104" ht="22.5" x14ac:dyDescent="0.2">
      <c r="A125" s="196">
        <v>33</v>
      </c>
      <c r="B125" s="197" t="s">
        <v>217</v>
      </c>
      <c r="C125" s="198" t="s">
        <v>218</v>
      </c>
      <c r="D125" s="199" t="s">
        <v>155</v>
      </c>
      <c r="E125" s="200">
        <v>2.3199999999999998</v>
      </c>
      <c r="F125" s="200">
        <v>0</v>
      </c>
      <c r="G125" s="201">
        <f>E125*F125</f>
        <v>0</v>
      </c>
      <c r="O125" s="195">
        <v>2</v>
      </c>
      <c r="AA125" s="167">
        <v>1</v>
      </c>
      <c r="AB125" s="167">
        <v>7</v>
      </c>
      <c r="AC125" s="167">
        <v>7</v>
      </c>
      <c r="AZ125" s="167">
        <v>2</v>
      </c>
      <c r="BA125" s="167">
        <f>IF(AZ125=1,G125,0)</f>
        <v>0</v>
      </c>
      <c r="BB125" s="167">
        <f>IF(AZ125=2,G125,0)</f>
        <v>0</v>
      </c>
      <c r="BC125" s="167">
        <f>IF(AZ125=3,G125,0)</f>
        <v>0</v>
      </c>
      <c r="BD125" s="167">
        <f>IF(AZ125=4,G125,0)</f>
        <v>0</v>
      </c>
      <c r="BE125" s="167">
        <f>IF(AZ125=5,G125,0)</f>
        <v>0</v>
      </c>
      <c r="CA125" s="202">
        <v>1</v>
      </c>
      <c r="CB125" s="202">
        <v>7</v>
      </c>
      <c r="CZ125" s="167">
        <v>1.59999999999938E-4</v>
      </c>
    </row>
    <row r="126" spans="1:104" x14ac:dyDescent="0.2">
      <c r="A126" s="203"/>
      <c r="B126" s="205"/>
      <c r="C126" s="206" t="s">
        <v>219</v>
      </c>
      <c r="D126" s="207"/>
      <c r="E126" s="208">
        <v>3</v>
      </c>
      <c r="F126" s="209"/>
      <c r="G126" s="210"/>
      <c r="M126" s="204" t="s">
        <v>219</v>
      </c>
      <c r="O126" s="195"/>
    </row>
    <row r="127" spans="1:104" x14ac:dyDescent="0.2">
      <c r="A127" s="203"/>
      <c r="B127" s="205"/>
      <c r="C127" s="206" t="s">
        <v>220</v>
      </c>
      <c r="D127" s="207"/>
      <c r="E127" s="208">
        <v>2.8</v>
      </c>
      <c r="F127" s="209"/>
      <c r="G127" s="210"/>
      <c r="M127" s="204" t="s">
        <v>220</v>
      </c>
      <c r="O127" s="195"/>
    </row>
    <row r="128" spans="1:104" x14ac:dyDescent="0.2">
      <c r="A128" s="203"/>
      <c r="B128" s="205"/>
      <c r="C128" s="206" t="s">
        <v>221</v>
      </c>
      <c r="D128" s="207"/>
      <c r="E128" s="208">
        <v>-3.48</v>
      </c>
      <c r="F128" s="209"/>
      <c r="G128" s="210"/>
      <c r="M128" s="204" t="s">
        <v>221</v>
      </c>
      <c r="O128" s="195"/>
    </row>
    <row r="129" spans="1:104" ht="22.5" x14ac:dyDescent="0.2">
      <c r="A129" s="196">
        <v>34</v>
      </c>
      <c r="B129" s="197" t="s">
        <v>222</v>
      </c>
      <c r="C129" s="198" t="s">
        <v>223</v>
      </c>
      <c r="D129" s="199" t="s">
        <v>155</v>
      </c>
      <c r="E129" s="200">
        <v>15.12</v>
      </c>
      <c r="F129" s="200">
        <v>0</v>
      </c>
      <c r="G129" s="201">
        <f>E129*F129</f>
        <v>0</v>
      </c>
      <c r="O129" s="195">
        <v>2</v>
      </c>
      <c r="AA129" s="167">
        <v>1</v>
      </c>
      <c r="AB129" s="167">
        <v>7</v>
      </c>
      <c r="AC129" s="167">
        <v>7</v>
      </c>
      <c r="AZ129" s="167">
        <v>2</v>
      </c>
      <c r="BA129" s="167">
        <f>IF(AZ129=1,G129,0)</f>
        <v>0</v>
      </c>
      <c r="BB129" s="167">
        <f>IF(AZ129=2,G129,0)</f>
        <v>0</v>
      </c>
      <c r="BC129" s="167">
        <f>IF(AZ129=3,G129,0)</f>
        <v>0</v>
      </c>
      <c r="BD129" s="167">
        <f>IF(AZ129=4,G129,0)</f>
        <v>0</v>
      </c>
      <c r="BE129" s="167">
        <f>IF(AZ129=5,G129,0)</f>
        <v>0</v>
      </c>
      <c r="CA129" s="202">
        <v>1</v>
      </c>
      <c r="CB129" s="202">
        <v>7</v>
      </c>
      <c r="CZ129" s="167">
        <v>1.59999999999938E-4</v>
      </c>
    </row>
    <row r="130" spans="1:104" x14ac:dyDescent="0.2">
      <c r="A130" s="203"/>
      <c r="B130" s="205"/>
      <c r="C130" s="206" t="s">
        <v>224</v>
      </c>
      <c r="D130" s="207"/>
      <c r="E130" s="208">
        <v>37.799999999999997</v>
      </c>
      <c r="F130" s="209"/>
      <c r="G130" s="210"/>
      <c r="M130" s="204" t="s">
        <v>224</v>
      </c>
      <c r="O130" s="195"/>
    </row>
    <row r="131" spans="1:104" x14ac:dyDescent="0.2">
      <c r="A131" s="203"/>
      <c r="B131" s="205"/>
      <c r="C131" s="206" t="s">
        <v>225</v>
      </c>
      <c r="D131" s="207"/>
      <c r="E131" s="208">
        <v>-22.68</v>
      </c>
      <c r="F131" s="209"/>
      <c r="G131" s="210"/>
      <c r="M131" s="204" t="s">
        <v>225</v>
      </c>
      <c r="O131" s="195"/>
    </row>
    <row r="132" spans="1:104" ht="22.5" x14ac:dyDescent="0.2">
      <c r="A132" s="196">
        <v>35</v>
      </c>
      <c r="B132" s="197" t="s">
        <v>226</v>
      </c>
      <c r="C132" s="198" t="s">
        <v>227</v>
      </c>
      <c r="D132" s="199" t="s">
        <v>155</v>
      </c>
      <c r="E132" s="200">
        <v>12.52</v>
      </c>
      <c r="F132" s="200">
        <v>0</v>
      </c>
      <c r="G132" s="201">
        <f>E132*F132</f>
        <v>0</v>
      </c>
      <c r="O132" s="195">
        <v>2</v>
      </c>
      <c r="AA132" s="167">
        <v>1</v>
      </c>
      <c r="AB132" s="167">
        <v>7</v>
      </c>
      <c r="AC132" s="167">
        <v>7</v>
      </c>
      <c r="AZ132" s="167">
        <v>2</v>
      </c>
      <c r="BA132" s="167">
        <f>IF(AZ132=1,G132,0)</f>
        <v>0</v>
      </c>
      <c r="BB132" s="167">
        <f>IF(AZ132=2,G132,0)</f>
        <v>0</v>
      </c>
      <c r="BC132" s="167">
        <f>IF(AZ132=3,G132,0)</f>
        <v>0</v>
      </c>
      <c r="BD132" s="167">
        <f>IF(AZ132=4,G132,0)</f>
        <v>0</v>
      </c>
      <c r="BE132" s="167">
        <f>IF(AZ132=5,G132,0)</f>
        <v>0</v>
      </c>
      <c r="CA132" s="202">
        <v>1</v>
      </c>
      <c r="CB132" s="202">
        <v>7</v>
      </c>
      <c r="CZ132" s="167">
        <v>1.59999999999938E-4</v>
      </c>
    </row>
    <row r="133" spans="1:104" x14ac:dyDescent="0.2">
      <c r="A133" s="203"/>
      <c r="B133" s="205"/>
      <c r="C133" s="206" t="s">
        <v>228</v>
      </c>
      <c r="D133" s="207"/>
      <c r="E133" s="208">
        <v>18.3</v>
      </c>
      <c r="F133" s="209"/>
      <c r="G133" s="210"/>
      <c r="M133" s="204" t="s">
        <v>228</v>
      </c>
      <c r="O133" s="195"/>
    </row>
    <row r="134" spans="1:104" x14ac:dyDescent="0.2">
      <c r="A134" s="203"/>
      <c r="B134" s="205"/>
      <c r="C134" s="206" t="s">
        <v>229</v>
      </c>
      <c r="D134" s="207"/>
      <c r="E134" s="208">
        <v>13</v>
      </c>
      <c r="F134" s="209"/>
      <c r="G134" s="210"/>
      <c r="M134" s="204" t="s">
        <v>229</v>
      </c>
      <c r="O134" s="195"/>
    </row>
    <row r="135" spans="1:104" x14ac:dyDescent="0.2">
      <c r="A135" s="203"/>
      <c r="B135" s="205"/>
      <c r="C135" s="206" t="s">
        <v>230</v>
      </c>
      <c r="D135" s="207"/>
      <c r="E135" s="208">
        <v>-18.78</v>
      </c>
      <c r="F135" s="209"/>
      <c r="G135" s="210"/>
      <c r="M135" s="204" t="s">
        <v>230</v>
      </c>
      <c r="O135" s="195"/>
    </row>
    <row r="136" spans="1:104" ht="22.5" x14ac:dyDescent="0.2">
      <c r="A136" s="196">
        <v>36</v>
      </c>
      <c r="B136" s="197" t="s">
        <v>231</v>
      </c>
      <c r="C136" s="198" t="s">
        <v>232</v>
      </c>
      <c r="D136" s="199" t="s">
        <v>155</v>
      </c>
      <c r="E136" s="200">
        <v>4.8</v>
      </c>
      <c r="F136" s="200">
        <v>0</v>
      </c>
      <c r="G136" s="201">
        <f>E136*F136</f>
        <v>0</v>
      </c>
      <c r="O136" s="195">
        <v>2</v>
      </c>
      <c r="AA136" s="167">
        <v>1</v>
      </c>
      <c r="AB136" s="167">
        <v>7</v>
      </c>
      <c r="AC136" s="167">
        <v>7</v>
      </c>
      <c r="AZ136" s="167">
        <v>2</v>
      </c>
      <c r="BA136" s="167">
        <f>IF(AZ136=1,G136,0)</f>
        <v>0</v>
      </c>
      <c r="BB136" s="167">
        <f>IF(AZ136=2,G136,0)</f>
        <v>0</v>
      </c>
      <c r="BC136" s="167">
        <f>IF(AZ136=3,G136,0)</f>
        <v>0</v>
      </c>
      <c r="BD136" s="167">
        <f>IF(AZ136=4,G136,0)</f>
        <v>0</v>
      </c>
      <c r="BE136" s="167">
        <f>IF(AZ136=5,G136,0)</f>
        <v>0</v>
      </c>
      <c r="CA136" s="202">
        <v>1</v>
      </c>
      <c r="CB136" s="202">
        <v>7</v>
      </c>
      <c r="CZ136" s="167">
        <v>1.59999999999938E-4</v>
      </c>
    </row>
    <row r="137" spans="1:104" x14ac:dyDescent="0.2">
      <c r="A137" s="203"/>
      <c r="B137" s="205"/>
      <c r="C137" s="206" t="s">
        <v>233</v>
      </c>
      <c r="D137" s="207"/>
      <c r="E137" s="208">
        <v>4</v>
      </c>
      <c r="F137" s="209"/>
      <c r="G137" s="210"/>
      <c r="M137" s="204" t="s">
        <v>233</v>
      </c>
      <c r="O137" s="195"/>
    </row>
    <row r="138" spans="1:104" x14ac:dyDescent="0.2">
      <c r="A138" s="203"/>
      <c r="B138" s="205"/>
      <c r="C138" s="206" t="s">
        <v>234</v>
      </c>
      <c r="D138" s="207"/>
      <c r="E138" s="208">
        <v>8</v>
      </c>
      <c r="F138" s="209"/>
      <c r="G138" s="210"/>
      <c r="M138" s="204" t="s">
        <v>234</v>
      </c>
      <c r="O138" s="195"/>
    </row>
    <row r="139" spans="1:104" x14ac:dyDescent="0.2">
      <c r="A139" s="203"/>
      <c r="B139" s="205"/>
      <c r="C139" s="206" t="s">
        <v>235</v>
      </c>
      <c r="D139" s="207"/>
      <c r="E139" s="208">
        <v>-7.2</v>
      </c>
      <c r="F139" s="209"/>
      <c r="G139" s="210"/>
      <c r="M139" s="204" t="s">
        <v>235</v>
      </c>
      <c r="O139" s="195"/>
    </row>
    <row r="140" spans="1:104" ht="22.5" x14ac:dyDescent="0.2">
      <c r="A140" s="196">
        <v>37</v>
      </c>
      <c r="B140" s="197" t="s">
        <v>236</v>
      </c>
      <c r="C140" s="198" t="s">
        <v>237</v>
      </c>
      <c r="D140" s="199" t="s">
        <v>155</v>
      </c>
      <c r="E140" s="200">
        <v>10.88</v>
      </c>
      <c r="F140" s="200">
        <v>0</v>
      </c>
      <c r="G140" s="201">
        <f>E140*F140</f>
        <v>0</v>
      </c>
      <c r="O140" s="195">
        <v>2</v>
      </c>
      <c r="AA140" s="167">
        <v>1</v>
      </c>
      <c r="AB140" s="167">
        <v>7</v>
      </c>
      <c r="AC140" s="167">
        <v>7</v>
      </c>
      <c r="AZ140" s="167">
        <v>2</v>
      </c>
      <c r="BA140" s="167">
        <f>IF(AZ140=1,G140,0)</f>
        <v>0</v>
      </c>
      <c r="BB140" s="167">
        <f>IF(AZ140=2,G140,0)</f>
        <v>0</v>
      </c>
      <c r="BC140" s="167">
        <f>IF(AZ140=3,G140,0)</f>
        <v>0</v>
      </c>
      <c r="BD140" s="167">
        <f>IF(AZ140=4,G140,0)</f>
        <v>0</v>
      </c>
      <c r="BE140" s="167">
        <f>IF(AZ140=5,G140,0)</f>
        <v>0</v>
      </c>
      <c r="CA140" s="202">
        <v>1</v>
      </c>
      <c r="CB140" s="202">
        <v>7</v>
      </c>
      <c r="CZ140" s="167">
        <v>1.59999999999938E-4</v>
      </c>
    </row>
    <row r="141" spans="1:104" x14ac:dyDescent="0.2">
      <c r="A141" s="203"/>
      <c r="B141" s="205"/>
      <c r="C141" s="206" t="s">
        <v>238</v>
      </c>
      <c r="D141" s="207"/>
      <c r="E141" s="208">
        <v>13.2</v>
      </c>
      <c r="F141" s="209"/>
      <c r="G141" s="210"/>
      <c r="M141" s="204" t="s">
        <v>238</v>
      </c>
      <c r="O141" s="195"/>
    </row>
    <row r="142" spans="1:104" x14ac:dyDescent="0.2">
      <c r="A142" s="203"/>
      <c r="B142" s="205"/>
      <c r="C142" s="206" t="s">
        <v>239</v>
      </c>
      <c r="D142" s="207"/>
      <c r="E142" s="208">
        <v>14</v>
      </c>
      <c r="F142" s="209"/>
      <c r="G142" s="210"/>
      <c r="M142" s="204" t="s">
        <v>239</v>
      </c>
      <c r="O142" s="195"/>
    </row>
    <row r="143" spans="1:104" x14ac:dyDescent="0.2">
      <c r="A143" s="203"/>
      <c r="B143" s="205"/>
      <c r="C143" s="206" t="s">
        <v>240</v>
      </c>
      <c r="D143" s="207"/>
      <c r="E143" s="208">
        <v>-16.32</v>
      </c>
      <c r="F143" s="209"/>
      <c r="G143" s="210"/>
      <c r="M143" s="204" t="s">
        <v>240</v>
      </c>
      <c r="O143" s="195"/>
    </row>
    <row r="144" spans="1:104" ht="22.5" x14ac:dyDescent="0.2">
      <c r="A144" s="196">
        <v>38</v>
      </c>
      <c r="B144" s="197" t="s">
        <v>241</v>
      </c>
      <c r="C144" s="198" t="s">
        <v>242</v>
      </c>
      <c r="D144" s="199" t="s">
        <v>155</v>
      </c>
      <c r="E144" s="200">
        <v>32.72</v>
      </c>
      <c r="F144" s="200">
        <v>0</v>
      </c>
      <c r="G144" s="201">
        <f>E144*F144</f>
        <v>0</v>
      </c>
      <c r="O144" s="195">
        <v>2</v>
      </c>
      <c r="AA144" s="167">
        <v>1</v>
      </c>
      <c r="AB144" s="167">
        <v>7</v>
      </c>
      <c r="AC144" s="167">
        <v>7</v>
      </c>
      <c r="AZ144" s="167">
        <v>2</v>
      </c>
      <c r="BA144" s="167">
        <f>IF(AZ144=1,G144,0)</f>
        <v>0</v>
      </c>
      <c r="BB144" s="167">
        <f>IF(AZ144=2,G144,0)</f>
        <v>0</v>
      </c>
      <c r="BC144" s="167">
        <f>IF(AZ144=3,G144,0)</f>
        <v>0</v>
      </c>
      <c r="BD144" s="167">
        <f>IF(AZ144=4,G144,0)</f>
        <v>0</v>
      </c>
      <c r="BE144" s="167">
        <f>IF(AZ144=5,G144,0)</f>
        <v>0</v>
      </c>
      <c r="CA144" s="202">
        <v>1</v>
      </c>
      <c r="CB144" s="202">
        <v>7</v>
      </c>
      <c r="CZ144" s="167">
        <v>7.1200000000004602E-3</v>
      </c>
    </row>
    <row r="145" spans="1:104" x14ac:dyDescent="0.2">
      <c r="A145" s="203"/>
      <c r="B145" s="205"/>
      <c r="C145" s="206" t="s">
        <v>203</v>
      </c>
      <c r="D145" s="207"/>
      <c r="E145" s="208">
        <v>29.9</v>
      </c>
      <c r="F145" s="209"/>
      <c r="G145" s="210"/>
      <c r="M145" s="204" t="s">
        <v>203</v>
      </c>
      <c r="O145" s="195"/>
    </row>
    <row r="146" spans="1:104" x14ac:dyDescent="0.2">
      <c r="A146" s="203"/>
      <c r="B146" s="205"/>
      <c r="C146" s="206" t="s">
        <v>204</v>
      </c>
      <c r="D146" s="207"/>
      <c r="E146" s="208">
        <v>29.9</v>
      </c>
      <c r="F146" s="209"/>
      <c r="G146" s="210"/>
      <c r="M146" s="204" t="s">
        <v>204</v>
      </c>
      <c r="O146" s="195"/>
    </row>
    <row r="147" spans="1:104" x14ac:dyDescent="0.2">
      <c r="A147" s="203"/>
      <c r="B147" s="205"/>
      <c r="C147" s="206" t="s">
        <v>205</v>
      </c>
      <c r="D147" s="207"/>
      <c r="E147" s="208">
        <v>22</v>
      </c>
      <c r="F147" s="209"/>
      <c r="G147" s="210"/>
      <c r="M147" s="204" t="s">
        <v>205</v>
      </c>
      <c r="O147" s="195"/>
    </row>
    <row r="148" spans="1:104" x14ac:dyDescent="0.2">
      <c r="A148" s="203"/>
      <c r="B148" s="205"/>
      <c r="C148" s="206" t="s">
        <v>206</v>
      </c>
      <c r="D148" s="207"/>
      <c r="E148" s="208">
        <v>-49.08</v>
      </c>
      <c r="F148" s="209"/>
      <c r="G148" s="210"/>
      <c r="M148" s="204" t="s">
        <v>206</v>
      </c>
      <c r="O148" s="195"/>
    </row>
    <row r="149" spans="1:104" ht="22.5" x14ac:dyDescent="0.2">
      <c r="A149" s="196">
        <v>39</v>
      </c>
      <c r="B149" s="197" t="s">
        <v>243</v>
      </c>
      <c r="C149" s="198" t="s">
        <v>244</v>
      </c>
      <c r="D149" s="199" t="s">
        <v>155</v>
      </c>
      <c r="E149" s="200">
        <v>50.335999999999999</v>
      </c>
      <c r="F149" s="200">
        <v>0</v>
      </c>
      <c r="G149" s="201">
        <f>E149*F149</f>
        <v>0</v>
      </c>
      <c r="O149" s="195">
        <v>2</v>
      </c>
      <c r="AA149" s="167">
        <v>1</v>
      </c>
      <c r="AB149" s="167">
        <v>7</v>
      </c>
      <c r="AC149" s="167">
        <v>7</v>
      </c>
      <c r="AZ149" s="167">
        <v>2</v>
      </c>
      <c r="BA149" s="167">
        <f>IF(AZ149=1,G149,0)</f>
        <v>0</v>
      </c>
      <c r="BB149" s="167">
        <f>IF(AZ149=2,G149,0)</f>
        <v>0</v>
      </c>
      <c r="BC149" s="167">
        <f>IF(AZ149=3,G149,0)</f>
        <v>0</v>
      </c>
      <c r="BD149" s="167">
        <f>IF(AZ149=4,G149,0)</f>
        <v>0</v>
      </c>
      <c r="BE149" s="167">
        <f>IF(AZ149=5,G149,0)</f>
        <v>0</v>
      </c>
      <c r="CA149" s="202">
        <v>1</v>
      </c>
      <c r="CB149" s="202">
        <v>7</v>
      </c>
      <c r="CZ149" s="167">
        <v>1.46699999999953E-2</v>
      </c>
    </row>
    <row r="150" spans="1:104" x14ac:dyDescent="0.2">
      <c r="A150" s="203"/>
      <c r="B150" s="205"/>
      <c r="C150" s="206" t="s">
        <v>209</v>
      </c>
      <c r="D150" s="207"/>
      <c r="E150" s="208">
        <v>11.64</v>
      </c>
      <c r="F150" s="209"/>
      <c r="G150" s="210"/>
      <c r="M150" s="204" t="s">
        <v>209</v>
      </c>
      <c r="O150" s="195"/>
    </row>
    <row r="151" spans="1:104" x14ac:dyDescent="0.2">
      <c r="A151" s="203"/>
      <c r="B151" s="205"/>
      <c r="C151" s="206" t="s">
        <v>210</v>
      </c>
      <c r="D151" s="207"/>
      <c r="E151" s="208">
        <v>12</v>
      </c>
      <c r="F151" s="209"/>
      <c r="G151" s="210"/>
      <c r="M151" s="204" t="s">
        <v>210</v>
      </c>
      <c r="O151" s="195"/>
    </row>
    <row r="152" spans="1:104" x14ac:dyDescent="0.2">
      <c r="A152" s="203"/>
      <c r="B152" s="205"/>
      <c r="C152" s="206" t="s">
        <v>211</v>
      </c>
      <c r="D152" s="207"/>
      <c r="E152" s="208">
        <v>5.6</v>
      </c>
      <c r="F152" s="209"/>
      <c r="G152" s="210"/>
      <c r="M152" s="204" t="s">
        <v>211</v>
      </c>
      <c r="O152" s="195"/>
    </row>
    <row r="153" spans="1:104" x14ac:dyDescent="0.2">
      <c r="A153" s="203"/>
      <c r="B153" s="205"/>
      <c r="C153" s="206" t="s">
        <v>212</v>
      </c>
      <c r="D153" s="207"/>
      <c r="E153" s="208">
        <v>-17.544</v>
      </c>
      <c r="F153" s="209"/>
      <c r="G153" s="210"/>
      <c r="M153" s="204" t="s">
        <v>212</v>
      </c>
      <c r="O153" s="195"/>
    </row>
    <row r="154" spans="1:104" x14ac:dyDescent="0.2">
      <c r="A154" s="203"/>
      <c r="B154" s="205"/>
      <c r="C154" s="206" t="s">
        <v>215</v>
      </c>
      <c r="D154" s="207"/>
      <c r="E154" s="208">
        <v>96.6</v>
      </c>
      <c r="F154" s="209"/>
      <c r="G154" s="210"/>
      <c r="M154" s="204" t="s">
        <v>215</v>
      </c>
      <c r="O154" s="195"/>
    </row>
    <row r="155" spans="1:104" x14ac:dyDescent="0.2">
      <c r="A155" s="203"/>
      <c r="B155" s="205"/>
      <c r="C155" s="206" t="s">
        <v>216</v>
      </c>
      <c r="D155" s="207"/>
      <c r="E155" s="208">
        <v>-57.96</v>
      </c>
      <c r="F155" s="209"/>
      <c r="G155" s="210"/>
      <c r="M155" s="204" t="s">
        <v>216</v>
      </c>
      <c r="O155" s="195"/>
    </row>
    <row r="156" spans="1:104" ht="22.5" x14ac:dyDescent="0.2">
      <c r="A156" s="196">
        <v>40</v>
      </c>
      <c r="B156" s="197" t="s">
        <v>245</v>
      </c>
      <c r="C156" s="198" t="s">
        <v>246</v>
      </c>
      <c r="D156" s="199" t="s">
        <v>155</v>
      </c>
      <c r="E156" s="200">
        <v>29.96</v>
      </c>
      <c r="F156" s="200">
        <v>0</v>
      </c>
      <c r="G156" s="201">
        <f>E156*F156</f>
        <v>0</v>
      </c>
      <c r="O156" s="195">
        <v>2</v>
      </c>
      <c r="AA156" s="167">
        <v>1</v>
      </c>
      <c r="AB156" s="167">
        <v>7</v>
      </c>
      <c r="AC156" s="167">
        <v>7</v>
      </c>
      <c r="AZ156" s="167">
        <v>2</v>
      </c>
      <c r="BA156" s="167">
        <f>IF(AZ156=1,G156,0)</f>
        <v>0</v>
      </c>
      <c r="BB156" s="167">
        <f>IF(AZ156=2,G156,0)</f>
        <v>0</v>
      </c>
      <c r="BC156" s="167">
        <f>IF(AZ156=3,G156,0)</f>
        <v>0</v>
      </c>
      <c r="BD156" s="167">
        <f>IF(AZ156=4,G156,0)</f>
        <v>0</v>
      </c>
      <c r="BE156" s="167">
        <f>IF(AZ156=5,G156,0)</f>
        <v>0</v>
      </c>
      <c r="CA156" s="202">
        <v>1</v>
      </c>
      <c r="CB156" s="202">
        <v>7</v>
      </c>
      <c r="CZ156" s="167">
        <v>1.6019999999997502E-2</v>
      </c>
    </row>
    <row r="157" spans="1:104" x14ac:dyDescent="0.2">
      <c r="A157" s="203"/>
      <c r="B157" s="205"/>
      <c r="C157" s="206" t="s">
        <v>219</v>
      </c>
      <c r="D157" s="207"/>
      <c r="E157" s="208">
        <v>3</v>
      </c>
      <c r="F157" s="209"/>
      <c r="G157" s="210"/>
      <c r="M157" s="204" t="s">
        <v>219</v>
      </c>
      <c r="O157" s="195"/>
    </row>
    <row r="158" spans="1:104" x14ac:dyDescent="0.2">
      <c r="A158" s="203"/>
      <c r="B158" s="205"/>
      <c r="C158" s="206" t="s">
        <v>220</v>
      </c>
      <c r="D158" s="207"/>
      <c r="E158" s="208">
        <v>2.8</v>
      </c>
      <c r="F158" s="209"/>
      <c r="G158" s="210"/>
      <c r="M158" s="204" t="s">
        <v>220</v>
      </c>
      <c r="O158" s="195"/>
    </row>
    <row r="159" spans="1:104" x14ac:dyDescent="0.2">
      <c r="A159" s="203"/>
      <c r="B159" s="205"/>
      <c r="C159" s="206" t="s">
        <v>221</v>
      </c>
      <c r="D159" s="207"/>
      <c r="E159" s="208">
        <v>-3.48</v>
      </c>
      <c r="F159" s="209"/>
      <c r="G159" s="210"/>
      <c r="M159" s="204" t="s">
        <v>221</v>
      </c>
      <c r="O159" s="195"/>
    </row>
    <row r="160" spans="1:104" x14ac:dyDescent="0.2">
      <c r="A160" s="203"/>
      <c r="B160" s="205"/>
      <c r="C160" s="206" t="s">
        <v>224</v>
      </c>
      <c r="D160" s="207"/>
      <c r="E160" s="208">
        <v>37.799999999999997</v>
      </c>
      <c r="F160" s="209"/>
      <c r="G160" s="210"/>
      <c r="M160" s="204" t="s">
        <v>224</v>
      </c>
      <c r="O160" s="195"/>
    </row>
    <row r="161" spans="1:104" x14ac:dyDescent="0.2">
      <c r="A161" s="203"/>
      <c r="B161" s="205"/>
      <c r="C161" s="206" t="s">
        <v>225</v>
      </c>
      <c r="D161" s="207"/>
      <c r="E161" s="208">
        <v>-22.68</v>
      </c>
      <c r="F161" s="209"/>
      <c r="G161" s="210"/>
      <c r="M161" s="204" t="s">
        <v>225</v>
      </c>
      <c r="O161" s="195"/>
    </row>
    <row r="162" spans="1:104" x14ac:dyDescent="0.2">
      <c r="A162" s="203"/>
      <c r="B162" s="205"/>
      <c r="C162" s="206" t="s">
        <v>228</v>
      </c>
      <c r="D162" s="207"/>
      <c r="E162" s="208">
        <v>18.3</v>
      </c>
      <c r="F162" s="209"/>
      <c r="G162" s="210"/>
      <c r="M162" s="204" t="s">
        <v>228</v>
      </c>
      <c r="O162" s="195"/>
    </row>
    <row r="163" spans="1:104" x14ac:dyDescent="0.2">
      <c r="A163" s="203"/>
      <c r="B163" s="205"/>
      <c r="C163" s="206" t="s">
        <v>229</v>
      </c>
      <c r="D163" s="207"/>
      <c r="E163" s="208">
        <v>13</v>
      </c>
      <c r="F163" s="209"/>
      <c r="G163" s="210"/>
      <c r="M163" s="204" t="s">
        <v>229</v>
      </c>
      <c r="O163" s="195"/>
    </row>
    <row r="164" spans="1:104" x14ac:dyDescent="0.2">
      <c r="A164" s="203"/>
      <c r="B164" s="205"/>
      <c r="C164" s="206" t="s">
        <v>230</v>
      </c>
      <c r="D164" s="207"/>
      <c r="E164" s="208">
        <v>-18.78</v>
      </c>
      <c r="F164" s="209"/>
      <c r="G164" s="210"/>
      <c r="M164" s="204" t="s">
        <v>230</v>
      </c>
      <c r="O164" s="195"/>
    </row>
    <row r="165" spans="1:104" ht="22.5" x14ac:dyDescent="0.2">
      <c r="A165" s="196">
        <v>41</v>
      </c>
      <c r="B165" s="197" t="s">
        <v>247</v>
      </c>
      <c r="C165" s="198" t="s">
        <v>248</v>
      </c>
      <c r="D165" s="199" t="s">
        <v>155</v>
      </c>
      <c r="E165" s="200">
        <v>15.68</v>
      </c>
      <c r="F165" s="200">
        <v>0</v>
      </c>
      <c r="G165" s="201">
        <f>E165*F165</f>
        <v>0</v>
      </c>
      <c r="O165" s="195">
        <v>2</v>
      </c>
      <c r="AA165" s="167">
        <v>1</v>
      </c>
      <c r="AB165" s="167">
        <v>7</v>
      </c>
      <c r="AC165" s="167">
        <v>7</v>
      </c>
      <c r="AZ165" s="167">
        <v>2</v>
      </c>
      <c r="BA165" s="167">
        <f>IF(AZ165=1,G165,0)</f>
        <v>0</v>
      </c>
      <c r="BB165" s="167">
        <f>IF(AZ165=2,G165,0)</f>
        <v>0</v>
      </c>
      <c r="BC165" s="167">
        <f>IF(AZ165=3,G165,0)</f>
        <v>0</v>
      </c>
      <c r="BD165" s="167">
        <f>IF(AZ165=4,G165,0)</f>
        <v>0</v>
      </c>
      <c r="BE165" s="167">
        <f>IF(AZ165=5,G165,0)</f>
        <v>0</v>
      </c>
      <c r="CA165" s="202">
        <v>1</v>
      </c>
      <c r="CB165" s="202">
        <v>7</v>
      </c>
      <c r="CZ165" s="167">
        <v>2.6409999999998501E-2</v>
      </c>
    </row>
    <row r="166" spans="1:104" x14ac:dyDescent="0.2">
      <c r="A166" s="203"/>
      <c r="B166" s="205"/>
      <c r="C166" s="206" t="s">
        <v>233</v>
      </c>
      <c r="D166" s="207"/>
      <c r="E166" s="208">
        <v>4</v>
      </c>
      <c r="F166" s="209"/>
      <c r="G166" s="210"/>
      <c r="M166" s="204" t="s">
        <v>233</v>
      </c>
      <c r="O166" s="195"/>
    </row>
    <row r="167" spans="1:104" x14ac:dyDescent="0.2">
      <c r="A167" s="203"/>
      <c r="B167" s="205"/>
      <c r="C167" s="206" t="s">
        <v>234</v>
      </c>
      <c r="D167" s="207"/>
      <c r="E167" s="208">
        <v>8</v>
      </c>
      <c r="F167" s="209"/>
      <c r="G167" s="210"/>
      <c r="M167" s="204" t="s">
        <v>234</v>
      </c>
      <c r="O167" s="195"/>
    </row>
    <row r="168" spans="1:104" x14ac:dyDescent="0.2">
      <c r="A168" s="203"/>
      <c r="B168" s="205"/>
      <c r="C168" s="206" t="s">
        <v>235</v>
      </c>
      <c r="D168" s="207"/>
      <c r="E168" s="208">
        <v>-7.2</v>
      </c>
      <c r="F168" s="209"/>
      <c r="G168" s="210"/>
      <c r="M168" s="204" t="s">
        <v>235</v>
      </c>
      <c r="O168" s="195"/>
    </row>
    <row r="169" spans="1:104" x14ac:dyDescent="0.2">
      <c r="A169" s="203"/>
      <c r="B169" s="205"/>
      <c r="C169" s="206" t="s">
        <v>238</v>
      </c>
      <c r="D169" s="207"/>
      <c r="E169" s="208">
        <v>13.2</v>
      </c>
      <c r="F169" s="209"/>
      <c r="G169" s="210"/>
      <c r="M169" s="204" t="s">
        <v>238</v>
      </c>
      <c r="O169" s="195"/>
    </row>
    <row r="170" spans="1:104" x14ac:dyDescent="0.2">
      <c r="A170" s="203"/>
      <c r="B170" s="205"/>
      <c r="C170" s="206" t="s">
        <v>239</v>
      </c>
      <c r="D170" s="207"/>
      <c r="E170" s="208">
        <v>14</v>
      </c>
      <c r="F170" s="209"/>
      <c r="G170" s="210"/>
      <c r="M170" s="204" t="s">
        <v>239</v>
      </c>
      <c r="O170" s="195"/>
    </row>
    <row r="171" spans="1:104" x14ac:dyDescent="0.2">
      <c r="A171" s="203"/>
      <c r="B171" s="205"/>
      <c r="C171" s="206" t="s">
        <v>240</v>
      </c>
      <c r="D171" s="207"/>
      <c r="E171" s="208">
        <v>-16.32</v>
      </c>
      <c r="F171" s="209"/>
      <c r="G171" s="210"/>
      <c r="M171" s="204" t="s">
        <v>240</v>
      </c>
      <c r="O171" s="195"/>
    </row>
    <row r="172" spans="1:104" ht="22.5" x14ac:dyDescent="0.2">
      <c r="A172" s="196">
        <v>42</v>
      </c>
      <c r="B172" s="197" t="s">
        <v>249</v>
      </c>
      <c r="C172" s="198" t="s">
        <v>250</v>
      </c>
      <c r="D172" s="199" t="s">
        <v>102</v>
      </c>
      <c r="E172" s="200">
        <v>118.44</v>
      </c>
      <c r="F172" s="200">
        <v>0</v>
      </c>
      <c r="G172" s="201">
        <f>E172*F172</f>
        <v>0</v>
      </c>
      <c r="O172" s="195">
        <v>2</v>
      </c>
      <c r="AA172" s="167">
        <v>1</v>
      </c>
      <c r="AB172" s="167">
        <v>7</v>
      </c>
      <c r="AC172" s="167">
        <v>7</v>
      </c>
      <c r="AZ172" s="167">
        <v>2</v>
      </c>
      <c r="BA172" s="167">
        <f>IF(AZ172=1,G172,0)</f>
        <v>0</v>
      </c>
      <c r="BB172" s="167">
        <f>IF(AZ172=2,G172,0)</f>
        <v>0</v>
      </c>
      <c r="BC172" s="167">
        <f>IF(AZ172=3,G172,0)</f>
        <v>0</v>
      </c>
      <c r="BD172" s="167">
        <f>IF(AZ172=4,G172,0)</f>
        <v>0</v>
      </c>
      <c r="BE172" s="167">
        <f>IF(AZ172=5,G172,0)</f>
        <v>0</v>
      </c>
      <c r="CA172" s="202">
        <v>1</v>
      </c>
      <c r="CB172" s="202">
        <v>7</v>
      </c>
      <c r="CZ172" s="167">
        <v>1.45200000000045E-2</v>
      </c>
    </row>
    <row r="173" spans="1:104" ht="22.5" x14ac:dyDescent="0.2">
      <c r="A173" s="203"/>
      <c r="B173" s="205"/>
      <c r="C173" s="206" t="s">
        <v>251</v>
      </c>
      <c r="D173" s="207"/>
      <c r="E173" s="208">
        <v>89.564999999999998</v>
      </c>
      <c r="F173" s="209"/>
      <c r="G173" s="210"/>
      <c r="M173" s="204" t="s">
        <v>251</v>
      </c>
      <c r="O173" s="195"/>
    </row>
    <row r="174" spans="1:104" x14ac:dyDescent="0.2">
      <c r="A174" s="203"/>
      <c r="B174" s="205"/>
      <c r="C174" s="206" t="s">
        <v>200</v>
      </c>
      <c r="D174" s="207"/>
      <c r="E174" s="208">
        <v>28.875</v>
      </c>
      <c r="F174" s="209"/>
      <c r="G174" s="210"/>
      <c r="M174" s="204" t="s">
        <v>200</v>
      </c>
      <c r="O174" s="195"/>
    </row>
    <row r="175" spans="1:104" ht="22.5" x14ac:dyDescent="0.2">
      <c r="A175" s="196">
        <v>43</v>
      </c>
      <c r="B175" s="197" t="s">
        <v>252</v>
      </c>
      <c r="C175" s="198" t="s">
        <v>253</v>
      </c>
      <c r="D175" s="199" t="s">
        <v>102</v>
      </c>
      <c r="E175" s="200">
        <v>118.44</v>
      </c>
      <c r="F175" s="200">
        <v>0</v>
      </c>
      <c r="G175" s="201">
        <f>E175*F175</f>
        <v>0</v>
      </c>
      <c r="O175" s="195">
        <v>2</v>
      </c>
      <c r="AA175" s="167">
        <v>1</v>
      </c>
      <c r="AB175" s="167">
        <v>7</v>
      </c>
      <c r="AC175" s="167">
        <v>7</v>
      </c>
      <c r="AZ175" s="167">
        <v>2</v>
      </c>
      <c r="BA175" s="167">
        <f>IF(AZ175=1,G175,0)</f>
        <v>0</v>
      </c>
      <c r="BB175" s="167">
        <f>IF(AZ175=2,G175,0)</f>
        <v>0</v>
      </c>
      <c r="BC175" s="167">
        <f>IF(AZ175=3,G175,0)</f>
        <v>0</v>
      </c>
      <c r="BD175" s="167">
        <f>IF(AZ175=4,G175,0)</f>
        <v>0</v>
      </c>
      <c r="BE175" s="167">
        <f>IF(AZ175=5,G175,0)</f>
        <v>0</v>
      </c>
      <c r="CA175" s="202">
        <v>1</v>
      </c>
      <c r="CB175" s="202">
        <v>7</v>
      </c>
      <c r="CZ175" s="167">
        <v>4.0300000000002001E-3</v>
      </c>
    </row>
    <row r="176" spans="1:104" ht="22.5" x14ac:dyDescent="0.2">
      <c r="A176" s="203"/>
      <c r="B176" s="205"/>
      <c r="C176" s="206" t="s">
        <v>251</v>
      </c>
      <c r="D176" s="207"/>
      <c r="E176" s="208">
        <v>89.564999999999998</v>
      </c>
      <c r="F176" s="209"/>
      <c r="G176" s="210"/>
      <c r="M176" s="204" t="s">
        <v>251</v>
      </c>
      <c r="O176" s="195"/>
    </row>
    <row r="177" spans="1:104" x14ac:dyDescent="0.2">
      <c r="A177" s="203"/>
      <c r="B177" s="205"/>
      <c r="C177" s="206" t="s">
        <v>200</v>
      </c>
      <c r="D177" s="207"/>
      <c r="E177" s="208">
        <v>28.875</v>
      </c>
      <c r="F177" s="209"/>
      <c r="G177" s="210"/>
      <c r="M177" s="204" t="s">
        <v>200</v>
      </c>
      <c r="O177" s="195"/>
    </row>
    <row r="178" spans="1:104" ht="22.5" x14ac:dyDescent="0.2">
      <c r="A178" s="196">
        <v>44</v>
      </c>
      <c r="B178" s="197" t="s">
        <v>254</v>
      </c>
      <c r="C178" s="198" t="s">
        <v>255</v>
      </c>
      <c r="D178" s="199" t="s">
        <v>102</v>
      </c>
      <c r="E178" s="200">
        <v>118.44</v>
      </c>
      <c r="F178" s="200">
        <v>0</v>
      </c>
      <c r="G178" s="201">
        <f>E178*F178</f>
        <v>0</v>
      </c>
      <c r="O178" s="195">
        <v>2</v>
      </c>
      <c r="AA178" s="167">
        <v>1</v>
      </c>
      <c r="AB178" s="167">
        <v>7</v>
      </c>
      <c r="AC178" s="167">
        <v>7</v>
      </c>
      <c r="AZ178" s="167">
        <v>2</v>
      </c>
      <c r="BA178" s="167">
        <f>IF(AZ178=1,G178,0)</f>
        <v>0</v>
      </c>
      <c r="BB178" s="167">
        <f>IF(AZ178=2,G178,0)</f>
        <v>0</v>
      </c>
      <c r="BC178" s="167">
        <f>IF(AZ178=3,G178,0)</f>
        <v>0</v>
      </c>
      <c r="BD178" s="167">
        <f>IF(AZ178=4,G178,0)</f>
        <v>0</v>
      </c>
      <c r="BE178" s="167">
        <f>IF(AZ178=5,G178,0)</f>
        <v>0</v>
      </c>
      <c r="CA178" s="202">
        <v>1</v>
      </c>
      <c r="CB178" s="202">
        <v>7</v>
      </c>
      <c r="CZ178" s="167">
        <v>0</v>
      </c>
    </row>
    <row r="179" spans="1:104" ht="22.5" x14ac:dyDescent="0.2">
      <c r="A179" s="203"/>
      <c r="B179" s="205"/>
      <c r="C179" s="206" t="s">
        <v>251</v>
      </c>
      <c r="D179" s="207"/>
      <c r="E179" s="208">
        <v>89.564999999999998</v>
      </c>
      <c r="F179" s="209"/>
      <c r="G179" s="210"/>
      <c r="M179" s="204" t="s">
        <v>251</v>
      </c>
      <c r="O179" s="195"/>
    </row>
    <row r="180" spans="1:104" x14ac:dyDescent="0.2">
      <c r="A180" s="203"/>
      <c r="B180" s="205"/>
      <c r="C180" s="206" t="s">
        <v>200</v>
      </c>
      <c r="D180" s="207"/>
      <c r="E180" s="208">
        <v>28.875</v>
      </c>
      <c r="F180" s="209"/>
      <c r="G180" s="210"/>
      <c r="M180" s="204" t="s">
        <v>200</v>
      </c>
      <c r="O180" s="195"/>
    </row>
    <row r="181" spans="1:104" x14ac:dyDescent="0.2">
      <c r="A181" s="196">
        <v>45</v>
      </c>
      <c r="B181" s="197" t="s">
        <v>256</v>
      </c>
      <c r="C181" s="198" t="s">
        <v>257</v>
      </c>
      <c r="D181" s="199" t="s">
        <v>90</v>
      </c>
      <c r="E181" s="200">
        <v>3.5828000000000002</v>
      </c>
      <c r="F181" s="200">
        <v>0</v>
      </c>
      <c r="G181" s="201">
        <f>E181*F181</f>
        <v>0</v>
      </c>
      <c r="O181" s="195">
        <v>2</v>
      </c>
      <c r="AA181" s="167">
        <v>1</v>
      </c>
      <c r="AB181" s="167">
        <v>7</v>
      </c>
      <c r="AC181" s="167">
        <v>7</v>
      </c>
      <c r="AZ181" s="167">
        <v>2</v>
      </c>
      <c r="BA181" s="167">
        <f>IF(AZ181=1,G181,0)</f>
        <v>0</v>
      </c>
      <c r="BB181" s="167">
        <f>IF(AZ181=2,G181,0)</f>
        <v>0</v>
      </c>
      <c r="BC181" s="167">
        <f>IF(AZ181=3,G181,0)</f>
        <v>0</v>
      </c>
      <c r="BD181" s="167">
        <f>IF(AZ181=4,G181,0)</f>
        <v>0</v>
      </c>
      <c r="BE181" s="167">
        <f>IF(AZ181=5,G181,0)</f>
        <v>0</v>
      </c>
      <c r="CA181" s="202">
        <v>1</v>
      </c>
      <c r="CB181" s="202">
        <v>7</v>
      </c>
      <c r="CZ181" s="167">
        <v>2.3570000000006499E-2</v>
      </c>
    </row>
    <row r="182" spans="1:104" x14ac:dyDescent="0.2">
      <c r="A182" s="203"/>
      <c r="B182" s="205"/>
      <c r="C182" s="206" t="s">
        <v>258</v>
      </c>
      <c r="D182" s="207"/>
      <c r="E182" s="208">
        <v>2.8426</v>
      </c>
      <c r="F182" s="209"/>
      <c r="G182" s="210"/>
      <c r="M182" s="204" t="s">
        <v>258</v>
      </c>
      <c r="O182" s="195"/>
    </row>
    <row r="183" spans="1:104" x14ac:dyDescent="0.2">
      <c r="A183" s="203"/>
      <c r="B183" s="205"/>
      <c r="C183" s="206" t="s">
        <v>259</v>
      </c>
      <c r="D183" s="207"/>
      <c r="E183" s="208">
        <v>0.74029999999999996</v>
      </c>
      <c r="F183" s="209"/>
      <c r="G183" s="210"/>
      <c r="M183" s="204" t="s">
        <v>259</v>
      </c>
      <c r="O183" s="195"/>
    </row>
    <row r="184" spans="1:104" x14ac:dyDescent="0.2">
      <c r="A184" s="196">
        <v>46</v>
      </c>
      <c r="B184" s="197" t="s">
        <v>260</v>
      </c>
      <c r="C184" s="198" t="s">
        <v>261</v>
      </c>
      <c r="D184" s="199" t="s">
        <v>185</v>
      </c>
      <c r="E184" s="200">
        <v>4.1675634760002502</v>
      </c>
      <c r="F184" s="200">
        <v>0</v>
      </c>
      <c r="G184" s="201">
        <f>E184*F184</f>
        <v>0</v>
      </c>
      <c r="O184" s="195">
        <v>2</v>
      </c>
      <c r="AA184" s="167">
        <v>7</v>
      </c>
      <c r="AB184" s="167">
        <v>1001</v>
      </c>
      <c r="AC184" s="167">
        <v>5</v>
      </c>
      <c r="AZ184" s="167">
        <v>2</v>
      </c>
      <c r="BA184" s="167">
        <f>IF(AZ184=1,G184,0)</f>
        <v>0</v>
      </c>
      <c r="BB184" s="167">
        <f>IF(AZ184=2,G184,0)</f>
        <v>0</v>
      </c>
      <c r="BC184" s="167">
        <f>IF(AZ184=3,G184,0)</f>
        <v>0</v>
      </c>
      <c r="BD184" s="167">
        <f>IF(AZ184=4,G184,0)</f>
        <v>0</v>
      </c>
      <c r="BE184" s="167">
        <f>IF(AZ184=5,G184,0)</f>
        <v>0</v>
      </c>
      <c r="CA184" s="202">
        <v>7</v>
      </c>
      <c r="CB184" s="202">
        <v>1001</v>
      </c>
      <c r="CZ184" s="167">
        <v>0</v>
      </c>
    </row>
    <row r="185" spans="1:104" x14ac:dyDescent="0.2">
      <c r="A185" s="211"/>
      <c r="B185" s="212" t="s">
        <v>75</v>
      </c>
      <c r="C185" s="213" t="str">
        <f>CONCATENATE(B109," ",C109)</f>
        <v>762 Konstrukce tesařské</v>
      </c>
      <c r="D185" s="214"/>
      <c r="E185" s="215"/>
      <c r="F185" s="216"/>
      <c r="G185" s="217">
        <f>SUM(G109:G184)</f>
        <v>0</v>
      </c>
      <c r="O185" s="195">
        <v>4</v>
      </c>
      <c r="BA185" s="218">
        <f>SUM(BA109:BA184)</f>
        <v>0</v>
      </c>
      <c r="BB185" s="218">
        <f>SUM(BB109:BB184)</f>
        <v>0</v>
      </c>
      <c r="BC185" s="218">
        <f>SUM(BC109:BC184)</f>
        <v>0</v>
      </c>
      <c r="BD185" s="218">
        <f>SUM(BD109:BD184)</f>
        <v>0</v>
      </c>
      <c r="BE185" s="218">
        <f>SUM(BE109:BE184)</f>
        <v>0</v>
      </c>
    </row>
    <row r="186" spans="1:104" x14ac:dyDescent="0.2">
      <c r="A186" s="188" t="s">
        <v>72</v>
      </c>
      <c r="B186" s="189" t="s">
        <v>262</v>
      </c>
      <c r="C186" s="190" t="s">
        <v>263</v>
      </c>
      <c r="D186" s="191"/>
      <c r="E186" s="192"/>
      <c r="F186" s="192"/>
      <c r="G186" s="193"/>
      <c r="H186" s="194"/>
      <c r="I186" s="194"/>
      <c r="O186" s="195">
        <v>1</v>
      </c>
    </row>
    <row r="187" spans="1:104" ht="22.5" x14ac:dyDescent="0.2">
      <c r="A187" s="196">
        <v>47</v>
      </c>
      <c r="B187" s="197" t="s">
        <v>264</v>
      </c>
      <c r="C187" s="198" t="s">
        <v>265</v>
      </c>
      <c r="D187" s="199" t="s">
        <v>102</v>
      </c>
      <c r="E187" s="200">
        <v>118.44</v>
      </c>
      <c r="F187" s="200">
        <v>0</v>
      </c>
      <c r="G187" s="201">
        <f>E187*F187</f>
        <v>0</v>
      </c>
      <c r="O187" s="195">
        <v>2</v>
      </c>
      <c r="AA187" s="167">
        <v>1</v>
      </c>
      <c r="AB187" s="167">
        <v>7</v>
      </c>
      <c r="AC187" s="167">
        <v>7</v>
      </c>
      <c r="AZ187" s="167">
        <v>2</v>
      </c>
      <c r="BA187" s="167">
        <f>IF(AZ187=1,G187,0)</f>
        <v>0</v>
      </c>
      <c r="BB187" s="167">
        <f>IF(AZ187=2,G187,0)</f>
        <v>0</v>
      </c>
      <c r="BC187" s="167">
        <f>IF(AZ187=3,G187,0)</f>
        <v>0</v>
      </c>
      <c r="BD187" s="167">
        <f>IF(AZ187=4,G187,0)</f>
        <v>0</v>
      </c>
      <c r="BE187" s="167">
        <f>IF(AZ187=5,G187,0)</f>
        <v>0</v>
      </c>
      <c r="CA187" s="202">
        <v>1</v>
      </c>
      <c r="CB187" s="202">
        <v>7</v>
      </c>
      <c r="CZ187" s="167">
        <v>1.9029999999986599E-2</v>
      </c>
    </row>
    <row r="188" spans="1:104" ht="22.5" x14ac:dyDescent="0.2">
      <c r="A188" s="203"/>
      <c r="B188" s="205"/>
      <c r="C188" s="206" t="s">
        <v>251</v>
      </c>
      <c r="D188" s="207"/>
      <c r="E188" s="208">
        <v>89.564999999999998</v>
      </c>
      <c r="F188" s="209"/>
      <c r="G188" s="210"/>
      <c r="M188" s="204" t="s">
        <v>251</v>
      </c>
      <c r="O188" s="195"/>
    </row>
    <row r="189" spans="1:104" x14ac:dyDescent="0.2">
      <c r="A189" s="203"/>
      <c r="B189" s="205"/>
      <c r="C189" s="206" t="s">
        <v>200</v>
      </c>
      <c r="D189" s="207"/>
      <c r="E189" s="208">
        <v>28.875</v>
      </c>
      <c r="F189" s="209"/>
      <c r="G189" s="210"/>
      <c r="M189" s="204" t="s">
        <v>200</v>
      </c>
      <c r="O189" s="195"/>
    </row>
    <row r="190" spans="1:104" ht="22.5" x14ac:dyDescent="0.2">
      <c r="A190" s="196">
        <v>48</v>
      </c>
      <c r="B190" s="197" t="s">
        <v>266</v>
      </c>
      <c r="C190" s="198" t="s">
        <v>267</v>
      </c>
      <c r="D190" s="199" t="s">
        <v>102</v>
      </c>
      <c r="E190" s="200">
        <v>118.44</v>
      </c>
      <c r="F190" s="200">
        <v>0</v>
      </c>
      <c r="G190" s="201">
        <f>E190*F190</f>
        <v>0</v>
      </c>
      <c r="O190" s="195">
        <v>2</v>
      </c>
      <c r="AA190" s="167">
        <v>1</v>
      </c>
      <c r="AB190" s="167">
        <v>7</v>
      </c>
      <c r="AC190" s="167">
        <v>7</v>
      </c>
      <c r="AZ190" s="167">
        <v>2</v>
      </c>
      <c r="BA190" s="167">
        <f>IF(AZ190=1,G190,0)</f>
        <v>0</v>
      </c>
      <c r="BB190" s="167">
        <f>IF(AZ190=2,G190,0)</f>
        <v>0</v>
      </c>
      <c r="BC190" s="167">
        <f>IF(AZ190=3,G190,0)</f>
        <v>0</v>
      </c>
      <c r="BD190" s="167">
        <f>IF(AZ190=4,G190,0)</f>
        <v>0</v>
      </c>
      <c r="BE190" s="167">
        <f>IF(AZ190=5,G190,0)</f>
        <v>0</v>
      </c>
      <c r="CA190" s="202">
        <v>1</v>
      </c>
      <c r="CB190" s="202">
        <v>7</v>
      </c>
      <c r="CZ190" s="167">
        <v>0</v>
      </c>
    </row>
    <row r="191" spans="1:104" ht="22.5" x14ac:dyDescent="0.2">
      <c r="A191" s="203"/>
      <c r="B191" s="205"/>
      <c r="C191" s="206" t="s">
        <v>251</v>
      </c>
      <c r="D191" s="207"/>
      <c r="E191" s="208">
        <v>89.564999999999998</v>
      </c>
      <c r="F191" s="209"/>
      <c r="G191" s="210"/>
      <c r="M191" s="204" t="s">
        <v>251</v>
      </c>
      <c r="O191" s="195"/>
    </row>
    <row r="192" spans="1:104" x14ac:dyDescent="0.2">
      <c r="A192" s="203"/>
      <c r="B192" s="205"/>
      <c r="C192" s="206" t="s">
        <v>200</v>
      </c>
      <c r="D192" s="207"/>
      <c r="E192" s="208">
        <v>28.875</v>
      </c>
      <c r="F192" s="209"/>
      <c r="G192" s="210"/>
      <c r="M192" s="204" t="s">
        <v>200</v>
      </c>
      <c r="O192" s="195"/>
    </row>
    <row r="193" spans="1:104" ht="22.5" x14ac:dyDescent="0.2">
      <c r="A193" s="196">
        <v>49</v>
      </c>
      <c r="B193" s="197" t="s">
        <v>268</v>
      </c>
      <c r="C193" s="198" t="s">
        <v>269</v>
      </c>
      <c r="D193" s="199" t="s">
        <v>155</v>
      </c>
      <c r="E193" s="200">
        <v>49.68</v>
      </c>
      <c r="F193" s="200">
        <v>0</v>
      </c>
      <c r="G193" s="201">
        <f>E193*F193</f>
        <v>0</v>
      </c>
      <c r="O193" s="195">
        <v>2</v>
      </c>
      <c r="AA193" s="167">
        <v>1</v>
      </c>
      <c r="AB193" s="167">
        <v>7</v>
      </c>
      <c r="AC193" s="167">
        <v>7</v>
      </c>
      <c r="AZ193" s="167">
        <v>2</v>
      </c>
      <c r="BA193" s="167">
        <f>IF(AZ193=1,G193,0)</f>
        <v>0</v>
      </c>
      <c r="BB193" s="167">
        <f>IF(AZ193=2,G193,0)</f>
        <v>0</v>
      </c>
      <c r="BC193" s="167">
        <f>IF(AZ193=3,G193,0)</f>
        <v>0</v>
      </c>
      <c r="BD193" s="167">
        <f>IF(AZ193=4,G193,0)</f>
        <v>0</v>
      </c>
      <c r="BE193" s="167">
        <f>IF(AZ193=5,G193,0)</f>
        <v>0</v>
      </c>
      <c r="CA193" s="202">
        <v>1</v>
      </c>
      <c r="CB193" s="202">
        <v>7</v>
      </c>
      <c r="CZ193" s="167">
        <v>4.8200000000022704E-3</v>
      </c>
    </row>
    <row r="194" spans="1:104" ht="22.5" x14ac:dyDescent="0.2">
      <c r="A194" s="203"/>
      <c r="B194" s="205"/>
      <c r="C194" s="206" t="s">
        <v>270</v>
      </c>
      <c r="D194" s="207"/>
      <c r="E194" s="208">
        <v>25.88</v>
      </c>
      <c r="F194" s="209"/>
      <c r="G194" s="210"/>
      <c r="M194" s="204" t="s">
        <v>270</v>
      </c>
      <c r="O194" s="195"/>
    </row>
    <row r="195" spans="1:104" x14ac:dyDescent="0.2">
      <c r="A195" s="203"/>
      <c r="B195" s="205"/>
      <c r="C195" s="206" t="s">
        <v>271</v>
      </c>
      <c r="D195" s="207"/>
      <c r="E195" s="208">
        <v>23.8</v>
      </c>
      <c r="F195" s="209"/>
      <c r="G195" s="210"/>
      <c r="M195" s="204" t="s">
        <v>271</v>
      </c>
      <c r="O195" s="195"/>
    </row>
    <row r="196" spans="1:104" x14ac:dyDescent="0.2">
      <c r="A196" s="196">
        <v>50</v>
      </c>
      <c r="B196" s="197" t="s">
        <v>272</v>
      </c>
      <c r="C196" s="198" t="s">
        <v>273</v>
      </c>
      <c r="D196" s="199" t="s">
        <v>155</v>
      </c>
      <c r="E196" s="200">
        <v>49.68</v>
      </c>
      <c r="F196" s="200">
        <v>0</v>
      </c>
      <c r="G196" s="201">
        <f>E196*F196</f>
        <v>0</v>
      </c>
      <c r="O196" s="195">
        <v>2</v>
      </c>
      <c r="AA196" s="167">
        <v>1</v>
      </c>
      <c r="AB196" s="167">
        <v>7</v>
      </c>
      <c r="AC196" s="167">
        <v>7</v>
      </c>
      <c r="AZ196" s="167">
        <v>2</v>
      </c>
      <c r="BA196" s="167">
        <f>IF(AZ196=1,G196,0)</f>
        <v>0</v>
      </c>
      <c r="BB196" s="167">
        <f>IF(AZ196=2,G196,0)</f>
        <v>0</v>
      </c>
      <c r="BC196" s="167">
        <f>IF(AZ196=3,G196,0)</f>
        <v>0</v>
      </c>
      <c r="BD196" s="167">
        <f>IF(AZ196=4,G196,0)</f>
        <v>0</v>
      </c>
      <c r="BE196" s="167">
        <f>IF(AZ196=5,G196,0)</f>
        <v>0</v>
      </c>
      <c r="CA196" s="202">
        <v>1</v>
      </c>
      <c r="CB196" s="202">
        <v>7</v>
      </c>
      <c r="CZ196" s="167">
        <v>0</v>
      </c>
    </row>
    <row r="197" spans="1:104" ht="22.5" x14ac:dyDescent="0.2">
      <c r="A197" s="203"/>
      <c r="B197" s="205"/>
      <c r="C197" s="206" t="s">
        <v>270</v>
      </c>
      <c r="D197" s="207"/>
      <c r="E197" s="208">
        <v>25.88</v>
      </c>
      <c r="F197" s="209"/>
      <c r="G197" s="210"/>
      <c r="M197" s="204" t="s">
        <v>270</v>
      </c>
      <c r="O197" s="195"/>
    </row>
    <row r="198" spans="1:104" x14ac:dyDescent="0.2">
      <c r="A198" s="203"/>
      <c r="B198" s="205"/>
      <c r="C198" s="206" t="s">
        <v>271</v>
      </c>
      <c r="D198" s="207"/>
      <c r="E198" s="208">
        <v>23.8</v>
      </c>
      <c r="F198" s="209"/>
      <c r="G198" s="210"/>
      <c r="M198" s="204" t="s">
        <v>271</v>
      </c>
      <c r="O198" s="195"/>
    </row>
    <row r="199" spans="1:104" ht="22.5" x14ac:dyDescent="0.2">
      <c r="A199" s="196">
        <v>51</v>
      </c>
      <c r="B199" s="197" t="s">
        <v>274</v>
      </c>
      <c r="C199" s="198" t="s">
        <v>275</v>
      </c>
      <c r="D199" s="199" t="s">
        <v>276</v>
      </c>
      <c r="E199" s="200">
        <v>1</v>
      </c>
      <c r="F199" s="200">
        <v>0</v>
      </c>
      <c r="G199" s="201">
        <f>E199*F199</f>
        <v>0</v>
      </c>
      <c r="O199" s="195">
        <v>2</v>
      </c>
      <c r="AA199" s="167">
        <v>1</v>
      </c>
      <c r="AB199" s="167">
        <v>7</v>
      </c>
      <c r="AC199" s="167">
        <v>7</v>
      </c>
      <c r="AZ199" s="167">
        <v>2</v>
      </c>
      <c r="BA199" s="167">
        <f>IF(AZ199=1,G199,0)</f>
        <v>0</v>
      </c>
      <c r="BB199" s="167">
        <f>IF(AZ199=2,G199,0)</f>
        <v>0</v>
      </c>
      <c r="BC199" s="167">
        <f>IF(AZ199=3,G199,0)</f>
        <v>0</v>
      </c>
      <c r="BD199" s="167">
        <f>IF(AZ199=4,G199,0)</f>
        <v>0</v>
      </c>
      <c r="BE199" s="167">
        <f>IF(AZ199=5,G199,0)</f>
        <v>0</v>
      </c>
      <c r="CA199" s="202">
        <v>1</v>
      </c>
      <c r="CB199" s="202">
        <v>7</v>
      </c>
      <c r="CZ199" s="167">
        <v>0</v>
      </c>
    </row>
    <row r="200" spans="1:104" x14ac:dyDescent="0.2">
      <c r="A200" s="196">
        <v>52</v>
      </c>
      <c r="B200" s="197" t="s">
        <v>277</v>
      </c>
      <c r="C200" s="198" t="s">
        <v>278</v>
      </c>
      <c r="D200" s="199" t="s">
        <v>276</v>
      </c>
      <c r="E200" s="200">
        <v>2</v>
      </c>
      <c r="F200" s="200">
        <v>0</v>
      </c>
      <c r="G200" s="201">
        <f>E200*F200</f>
        <v>0</v>
      </c>
      <c r="O200" s="195">
        <v>2</v>
      </c>
      <c r="AA200" s="167">
        <v>1</v>
      </c>
      <c r="AB200" s="167">
        <v>7</v>
      </c>
      <c r="AC200" s="167">
        <v>7</v>
      </c>
      <c r="AZ200" s="167">
        <v>2</v>
      </c>
      <c r="BA200" s="167">
        <f>IF(AZ200=1,G200,0)</f>
        <v>0</v>
      </c>
      <c r="BB200" s="167">
        <f>IF(AZ200=2,G200,0)</f>
        <v>0</v>
      </c>
      <c r="BC200" s="167">
        <f>IF(AZ200=3,G200,0)</f>
        <v>0</v>
      </c>
      <c r="BD200" s="167">
        <f>IF(AZ200=4,G200,0)</f>
        <v>0</v>
      </c>
      <c r="BE200" s="167">
        <f>IF(AZ200=5,G200,0)</f>
        <v>0</v>
      </c>
      <c r="CA200" s="202">
        <v>1</v>
      </c>
      <c r="CB200" s="202">
        <v>7</v>
      </c>
      <c r="CZ200" s="167">
        <v>1.89499999999896E-2</v>
      </c>
    </row>
    <row r="201" spans="1:104" x14ac:dyDescent="0.2">
      <c r="A201" s="196">
        <v>53</v>
      </c>
      <c r="B201" s="197" t="s">
        <v>279</v>
      </c>
      <c r="C201" s="198" t="s">
        <v>280</v>
      </c>
      <c r="D201" s="199" t="s">
        <v>276</v>
      </c>
      <c r="E201" s="200">
        <v>2</v>
      </c>
      <c r="F201" s="200">
        <v>0</v>
      </c>
      <c r="G201" s="201">
        <f>E201*F201</f>
        <v>0</v>
      </c>
      <c r="O201" s="195">
        <v>2</v>
      </c>
      <c r="AA201" s="167">
        <v>1</v>
      </c>
      <c r="AB201" s="167">
        <v>7</v>
      </c>
      <c r="AC201" s="167">
        <v>7</v>
      </c>
      <c r="AZ201" s="167">
        <v>2</v>
      </c>
      <c r="BA201" s="167">
        <f>IF(AZ201=1,G201,0)</f>
        <v>0</v>
      </c>
      <c r="BB201" s="167">
        <f>IF(AZ201=2,G201,0)</f>
        <v>0</v>
      </c>
      <c r="BC201" s="167">
        <f>IF(AZ201=3,G201,0)</f>
        <v>0</v>
      </c>
      <c r="BD201" s="167">
        <f>IF(AZ201=4,G201,0)</f>
        <v>0</v>
      </c>
      <c r="BE201" s="167">
        <f>IF(AZ201=5,G201,0)</f>
        <v>0</v>
      </c>
      <c r="CA201" s="202">
        <v>1</v>
      </c>
      <c r="CB201" s="202">
        <v>7</v>
      </c>
      <c r="CZ201" s="167">
        <v>0</v>
      </c>
    </row>
    <row r="202" spans="1:104" x14ac:dyDescent="0.2">
      <c r="A202" s="196">
        <v>54</v>
      </c>
      <c r="B202" s="197" t="s">
        <v>281</v>
      </c>
      <c r="C202" s="198" t="s">
        <v>282</v>
      </c>
      <c r="D202" s="199" t="s">
        <v>155</v>
      </c>
      <c r="E202" s="200">
        <v>3.92</v>
      </c>
      <c r="F202" s="200">
        <v>0</v>
      </c>
      <c r="G202" s="201">
        <f>E202*F202</f>
        <v>0</v>
      </c>
      <c r="O202" s="195">
        <v>2</v>
      </c>
      <c r="AA202" s="167">
        <v>1</v>
      </c>
      <c r="AB202" s="167">
        <v>7</v>
      </c>
      <c r="AC202" s="167">
        <v>7</v>
      </c>
      <c r="AZ202" s="167">
        <v>2</v>
      </c>
      <c r="BA202" s="167">
        <f>IF(AZ202=1,G202,0)</f>
        <v>0</v>
      </c>
      <c r="BB202" s="167">
        <f>IF(AZ202=2,G202,0)</f>
        <v>0</v>
      </c>
      <c r="BC202" s="167">
        <f>IF(AZ202=3,G202,0)</f>
        <v>0</v>
      </c>
      <c r="BD202" s="167">
        <f>IF(AZ202=4,G202,0)</f>
        <v>0</v>
      </c>
      <c r="BE202" s="167">
        <f>IF(AZ202=5,G202,0)</f>
        <v>0</v>
      </c>
      <c r="CA202" s="202">
        <v>1</v>
      </c>
      <c r="CB202" s="202">
        <v>7</v>
      </c>
      <c r="CZ202" s="167">
        <v>3.45000000000084E-3</v>
      </c>
    </row>
    <row r="203" spans="1:104" x14ac:dyDescent="0.2">
      <c r="A203" s="203"/>
      <c r="B203" s="205"/>
      <c r="C203" s="206" t="s">
        <v>283</v>
      </c>
      <c r="D203" s="207"/>
      <c r="E203" s="208">
        <v>3.92</v>
      </c>
      <c r="F203" s="209"/>
      <c r="G203" s="210"/>
      <c r="M203" s="204" t="s">
        <v>283</v>
      </c>
      <c r="O203" s="195"/>
    </row>
    <row r="204" spans="1:104" x14ac:dyDescent="0.2">
      <c r="A204" s="196">
        <v>55</v>
      </c>
      <c r="B204" s="197" t="s">
        <v>284</v>
      </c>
      <c r="C204" s="198" t="s">
        <v>285</v>
      </c>
      <c r="D204" s="199" t="s">
        <v>155</v>
      </c>
      <c r="E204" s="200">
        <v>3.92</v>
      </c>
      <c r="F204" s="200">
        <v>0</v>
      </c>
      <c r="G204" s="201">
        <f>E204*F204</f>
        <v>0</v>
      </c>
      <c r="O204" s="195">
        <v>2</v>
      </c>
      <c r="AA204" s="167">
        <v>1</v>
      </c>
      <c r="AB204" s="167">
        <v>7</v>
      </c>
      <c r="AC204" s="167">
        <v>7</v>
      </c>
      <c r="AZ204" s="167">
        <v>2</v>
      </c>
      <c r="BA204" s="167">
        <f>IF(AZ204=1,G204,0)</f>
        <v>0</v>
      </c>
      <c r="BB204" s="167">
        <f>IF(AZ204=2,G204,0)</f>
        <v>0</v>
      </c>
      <c r="BC204" s="167">
        <f>IF(AZ204=3,G204,0)</f>
        <v>0</v>
      </c>
      <c r="BD204" s="167">
        <f>IF(AZ204=4,G204,0)</f>
        <v>0</v>
      </c>
      <c r="BE204" s="167">
        <f>IF(AZ204=5,G204,0)</f>
        <v>0</v>
      </c>
      <c r="CA204" s="202">
        <v>1</v>
      </c>
      <c r="CB204" s="202">
        <v>7</v>
      </c>
      <c r="CZ204" s="167">
        <v>0</v>
      </c>
    </row>
    <row r="205" spans="1:104" x14ac:dyDescent="0.2">
      <c r="A205" s="203"/>
      <c r="B205" s="205"/>
      <c r="C205" s="206" t="s">
        <v>283</v>
      </c>
      <c r="D205" s="207"/>
      <c r="E205" s="208">
        <v>3.92</v>
      </c>
      <c r="F205" s="209"/>
      <c r="G205" s="210"/>
      <c r="M205" s="204" t="s">
        <v>283</v>
      </c>
      <c r="O205" s="195"/>
    </row>
    <row r="206" spans="1:104" x14ac:dyDescent="0.2">
      <c r="A206" s="196">
        <v>56</v>
      </c>
      <c r="B206" s="197" t="s">
        <v>286</v>
      </c>
      <c r="C206" s="198" t="s">
        <v>287</v>
      </c>
      <c r="D206" s="199" t="s">
        <v>155</v>
      </c>
      <c r="E206" s="200">
        <v>15.8</v>
      </c>
      <c r="F206" s="200">
        <v>0</v>
      </c>
      <c r="G206" s="201">
        <f>E206*F206</f>
        <v>0</v>
      </c>
      <c r="O206" s="195">
        <v>2</v>
      </c>
      <c r="AA206" s="167">
        <v>1</v>
      </c>
      <c r="AB206" s="167">
        <v>7</v>
      </c>
      <c r="AC206" s="167">
        <v>7</v>
      </c>
      <c r="AZ206" s="167">
        <v>2</v>
      </c>
      <c r="BA206" s="167">
        <f>IF(AZ206=1,G206,0)</f>
        <v>0</v>
      </c>
      <c r="BB206" s="167">
        <f>IF(AZ206=2,G206,0)</f>
        <v>0</v>
      </c>
      <c r="BC206" s="167">
        <f>IF(AZ206=3,G206,0)</f>
        <v>0</v>
      </c>
      <c r="BD206" s="167">
        <f>IF(AZ206=4,G206,0)</f>
        <v>0</v>
      </c>
      <c r="BE206" s="167">
        <f>IF(AZ206=5,G206,0)</f>
        <v>0</v>
      </c>
      <c r="CA206" s="202">
        <v>1</v>
      </c>
      <c r="CB206" s="202">
        <v>7</v>
      </c>
      <c r="CZ206" s="167">
        <v>2.41000000000113E-3</v>
      </c>
    </row>
    <row r="207" spans="1:104" x14ac:dyDescent="0.2">
      <c r="A207" s="203"/>
      <c r="B207" s="205"/>
      <c r="C207" s="206" t="s">
        <v>288</v>
      </c>
      <c r="D207" s="207"/>
      <c r="E207" s="208">
        <v>8.1</v>
      </c>
      <c r="F207" s="209"/>
      <c r="G207" s="210"/>
      <c r="M207" s="204" t="s">
        <v>288</v>
      </c>
      <c r="O207" s="195"/>
    </row>
    <row r="208" spans="1:104" x14ac:dyDescent="0.2">
      <c r="A208" s="203"/>
      <c r="B208" s="205"/>
      <c r="C208" s="206" t="s">
        <v>289</v>
      </c>
      <c r="D208" s="207"/>
      <c r="E208" s="208">
        <v>7.7</v>
      </c>
      <c r="F208" s="209"/>
      <c r="G208" s="210"/>
      <c r="M208" s="204" t="s">
        <v>289</v>
      </c>
      <c r="O208" s="195"/>
    </row>
    <row r="209" spans="1:104" x14ac:dyDescent="0.2">
      <c r="A209" s="196">
        <v>57</v>
      </c>
      <c r="B209" s="197" t="s">
        <v>290</v>
      </c>
      <c r="C209" s="198" t="s">
        <v>291</v>
      </c>
      <c r="D209" s="199" t="s">
        <v>155</v>
      </c>
      <c r="E209" s="200">
        <v>5.6</v>
      </c>
      <c r="F209" s="200">
        <v>0</v>
      </c>
      <c r="G209" s="201">
        <f>E209*F209</f>
        <v>0</v>
      </c>
      <c r="O209" s="195">
        <v>2</v>
      </c>
      <c r="AA209" s="167">
        <v>1</v>
      </c>
      <c r="AB209" s="167">
        <v>7</v>
      </c>
      <c r="AC209" s="167">
        <v>7</v>
      </c>
      <c r="AZ209" s="167">
        <v>2</v>
      </c>
      <c r="BA209" s="167">
        <f>IF(AZ209=1,G209,0)</f>
        <v>0</v>
      </c>
      <c r="BB209" s="167">
        <f>IF(AZ209=2,G209,0)</f>
        <v>0</v>
      </c>
      <c r="BC209" s="167">
        <f>IF(AZ209=3,G209,0)</f>
        <v>0</v>
      </c>
      <c r="BD209" s="167">
        <f>IF(AZ209=4,G209,0)</f>
        <v>0</v>
      </c>
      <c r="BE209" s="167">
        <f>IF(AZ209=5,G209,0)</f>
        <v>0</v>
      </c>
      <c r="CA209" s="202">
        <v>1</v>
      </c>
      <c r="CB209" s="202">
        <v>7</v>
      </c>
      <c r="CZ209" s="167">
        <v>2.6699999999984002E-3</v>
      </c>
    </row>
    <row r="210" spans="1:104" x14ac:dyDescent="0.2">
      <c r="A210" s="203"/>
      <c r="B210" s="205"/>
      <c r="C210" s="206" t="s">
        <v>292</v>
      </c>
      <c r="D210" s="207"/>
      <c r="E210" s="208">
        <v>5.6</v>
      </c>
      <c r="F210" s="209"/>
      <c r="G210" s="210"/>
      <c r="M210" s="204" t="s">
        <v>292</v>
      </c>
      <c r="O210" s="195"/>
    </row>
    <row r="211" spans="1:104" x14ac:dyDescent="0.2">
      <c r="A211" s="196">
        <v>58</v>
      </c>
      <c r="B211" s="197" t="s">
        <v>293</v>
      </c>
      <c r="C211" s="198" t="s">
        <v>294</v>
      </c>
      <c r="D211" s="199" t="s">
        <v>155</v>
      </c>
      <c r="E211" s="200">
        <v>21.4</v>
      </c>
      <c r="F211" s="200">
        <v>0</v>
      </c>
      <c r="G211" s="201">
        <f>E211*F211</f>
        <v>0</v>
      </c>
      <c r="O211" s="195">
        <v>2</v>
      </c>
      <c r="AA211" s="167">
        <v>1</v>
      </c>
      <c r="AB211" s="167">
        <v>7</v>
      </c>
      <c r="AC211" s="167">
        <v>7</v>
      </c>
      <c r="AZ211" s="167">
        <v>2</v>
      </c>
      <c r="BA211" s="167">
        <f>IF(AZ211=1,G211,0)</f>
        <v>0</v>
      </c>
      <c r="BB211" s="167">
        <f>IF(AZ211=2,G211,0)</f>
        <v>0</v>
      </c>
      <c r="BC211" s="167">
        <f>IF(AZ211=3,G211,0)</f>
        <v>0</v>
      </c>
      <c r="BD211" s="167">
        <f>IF(AZ211=4,G211,0)</f>
        <v>0</v>
      </c>
      <c r="BE211" s="167">
        <f>IF(AZ211=5,G211,0)</f>
        <v>0</v>
      </c>
      <c r="CA211" s="202">
        <v>1</v>
      </c>
      <c r="CB211" s="202">
        <v>7</v>
      </c>
      <c r="CZ211" s="167">
        <v>0</v>
      </c>
    </row>
    <row r="212" spans="1:104" x14ac:dyDescent="0.2">
      <c r="A212" s="203"/>
      <c r="B212" s="205"/>
      <c r="C212" s="206" t="s">
        <v>288</v>
      </c>
      <c r="D212" s="207"/>
      <c r="E212" s="208">
        <v>8.1</v>
      </c>
      <c r="F212" s="209"/>
      <c r="G212" s="210"/>
      <c r="M212" s="204" t="s">
        <v>288</v>
      </c>
      <c r="O212" s="195"/>
    </row>
    <row r="213" spans="1:104" x14ac:dyDescent="0.2">
      <c r="A213" s="203"/>
      <c r="B213" s="205"/>
      <c r="C213" s="206" t="s">
        <v>289</v>
      </c>
      <c r="D213" s="207"/>
      <c r="E213" s="208">
        <v>7.7</v>
      </c>
      <c r="F213" s="209"/>
      <c r="G213" s="210"/>
      <c r="M213" s="204" t="s">
        <v>289</v>
      </c>
      <c r="O213" s="195"/>
    </row>
    <row r="214" spans="1:104" x14ac:dyDescent="0.2">
      <c r="A214" s="203"/>
      <c r="B214" s="205"/>
      <c r="C214" s="206" t="s">
        <v>292</v>
      </c>
      <c r="D214" s="207"/>
      <c r="E214" s="208">
        <v>5.6</v>
      </c>
      <c r="F214" s="209"/>
      <c r="G214" s="210"/>
      <c r="M214" s="204" t="s">
        <v>292</v>
      </c>
      <c r="O214" s="195"/>
    </row>
    <row r="215" spans="1:104" x14ac:dyDescent="0.2">
      <c r="A215" s="196">
        <v>59</v>
      </c>
      <c r="B215" s="197" t="s">
        <v>295</v>
      </c>
      <c r="C215" s="198" t="s">
        <v>296</v>
      </c>
      <c r="D215" s="199" t="s">
        <v>102</v>
      </c>
      <c r="E215" s="200">
        <v>28.875</v>
      </c>
      <c r="F215" s="200">
        <v>0</v>
      </c>
      <c r="G215" s="201">
        <f>E215*F215</f>
        <v>0</v>
      </c>
      <c r="O215" s="195">
        <v>2</v>
      </c>
      <c r="AA215" s="167">
        <v>12</v>
      </c>
      <c r="AB215" s="167">
        <v>0</v>
      </c>
      <c r="AC215" s="167">
        <v>25</v>
      </c>
      <c r="AZ215" s="167">
        <v>2</v>
      </c>
      <c r="BA215" s="167">
        <f>IF(AZ215=1,G215,0)</f>
        <v>0</v>
      </c>
      <c r="BB215" s="167">
        <f>IF(AZ215=2,G215,0)</f>
        <v>0</v>
      </c>
      <c r="BC215" s="167">
        <f>IF(AZ215=3,G215,0)</f>
        <v>0</v>
      </c>
      <c r="BD215" s="167">
        <f>IF(AZ215=4,G215,0)</f>
        <v>0</v>
      </c>
      <c r="BE215" s="167">
        <f>IF(AZ215=5,G215,0)</f>
        <v>0</v>
      </c>
      <c r="CA215" s="202">
        <v>12</v>
      </c>
      <c r="CB215" s="202">
        <v>0</v>
      </c>
      <c r="CZ215" s="167">
        <v>0</v>
      </c>
    </row>
    <row r="216" spans="1:104" x14ac:dyDescent="0.2">
      <c r="A216" s="203"/>
      <c r="B216" s="205"/>
      <c r="C216" s="206" t="s">
        <v>200</v>
      </c>
      <c r="D216" s="207"/>
      <c r="E216" s="208">
        <v>28.875</v>
      </c>
      <c r="F216" s="209"/>
      <c r="G216" s="210"/>
      <c r="M216" s="204" t="s">
        <v>200</v>
      </c>
      <c r="O216" s="195"/>
    </row>
    <row r="217" spans="1:104" ht="22.5" x14ac:dyDescent="0.2">
      <c r="A217" s="196">
        <v>60</v>
      </c>
      <c r="B217" s="197" t="s">
        <v>297</v>
      </c>
      <c r="C217" s="198" t="s">
        <v>298</v>
      </c>
      <c r="D217" s="199" t="s">
        <v>276</v>
      </c>
      <c r="E217" s="200">
        <v>1</v>
      </c>
      <c r="F217" s="200">
        <v>0</v>
      </c>
      <c r="G217" s="201">
        <f>E217*F217</f>
        <v>0</v>
      </c>
      <c r="O217" s="195">
        <v>2</v>
      </c>
      <c r="AA217" s="167">
        <v>12</v>
      </c>
      <c r="AB217" s="167">
        <v>0</v>
      </c>
      <c r="AC217" s="167">
        <v>27</v>
      </c>
      <c r="AZ217" s="167">
        <v>2</v>
      </c>
      <c r="BA217" s="167">
        <f>IF(AZ217=1,G217,0)</f>
        <v>0</v>
      </c>
      <c r="BB217" s="167">
        <f>IF(AZ217=2,G217,0)</f>
        <v>0</v>
      </c>
      <c r="BC217" s="167">
        <f>IF(AZ217=3,G217,0)</f>
        <v>0</v>
      </c>
      <c r="BD217" s="167">
        <f>IF(AZ217=4,G217,0)</f>
        <v>0</v>
      </c>
      <c r="BE217" s="167">
        <f>IF(AZ217=5,G217,0)</f>
        <v>0</v>
      </c>
      <c r="CA217" s="202">
        <v>12</v>
      </c>
      <c r="CB217" s="202">
        <v>0</v>
      </c>
      <c r="CZ217" s="167">
        <v>2.5399999999997599E-3</v>
      </c>
    </row>
    <row r="218" spans="1:104" x14ac:dyDescent="0.2">
      <c r="A218" s="196">
        <v>61</v>
      </c>
      <c r="B218" s="197" t="s">
        <v>299</v>
      </c>
      <c r="C218" s="198" t="s">
        <v>300</v>
      </c>
      <c r="D218" s="199" t="s">
        <v>185</v>
      </c>
      <c r="E218" s="200">
        <v>2.6003647999985202</v>
      </c>
      <c r="F218" s="200">
        <v>0</v>
      </c>
      <c r="G218" s="201">
        <f>E218*F218</f>
        <v>0</v>
      </c>
      <c r="O218" s="195">
        <v>2</v>
      </c>
      <c r="AA218" s="167">
        <v>7</v>
      </c>
      <c r="AB218" s="167">
        <v>1001</v>
      </c>
      <c r="AC218" s="167">
        <v>5</v>
      </c>
      <c r="AZ218" s="167">
        <v>2</v>
      </c>
      <c r="BA218" s="167">
        <f>IF(AZ218=1,G218,0)</f>
        <v>0</v>
      </c>
      <c r="BB218" s="167">
        <f>IF(AZ218=2,G218,0)</f>
        <v>0</v>
      </c>
      <c r="BC218" s="167">
        <f>IF(AZ218=3,G218,0)</f>
        <v>0</v>
      </c>
      <c r="BD218" s="167">
        <f>IF(AZ218=4,G218,0)</f>
        <v>0</v>
      </c>
      <c r="BE218" s="167">
        <f>IF(AZ218=5,G218,0)</f>
        <v>0</v>
      </c>
      <c r="CA218" s="202">
        <v>7</v>
      </c>
      <c r="CB218" s="202">
        <v>1001</v>
      </c>
      <c r="CZ218" s="167">
        <v>0</v>
      </c>
    </row>
    <row r="219" spans="1:104" ht="22.5" x14ac:dyDescent="0.2">
      <c r="A219" s="196">
        <v>62</v>
      </c>
      <c r="B219" s="197" t="s">
        <v>301</v>
      </c>
      <c r="C219" s="198" t="s">
        <v>302</v>
      </c>
      <c r="D219" s="199" t="s">
        <v>303</v>
      </c>
      <c r="E219" s="200">
        <v>4</v>
      </c>
      <c r="F219" s="200">
        <v>0</v>
      </c>
      <c r="G219" s="201">
        <f>E219*F219</f>
        <v>0</v>
      </c>
      <c r="O219" s="195">
        <v>2</v>
      </c>
      <c r="AA219" s="167">
        <v>10</v>
      </c>
      <c r="AB219" s="167">
        <v>0</v>
      </c>
      <c r="AC219" s="167">
        <v>8</v>
      </c>
      <c r="AZ219" s="167">
        <v>5</v>
      </c>
      <c r="BA219" s="167">
        <f>IF(AZ219=1,G219,0)</f>
        <v>0</v>
      </c>
      <c r="BB219" s="167">
        <f>IF(AZ219=2,G219,0)</f>
        <v>0</v>
      </c>
      <c r="BC219" s="167">
        <f>IF(AZ219=3,G219,0)</f>
        <v>0</v>
      </c>
      <c r="BD219" s="167">
        <f>IF(AZ219=4,G219,0)</f>
        <v>0</v>
      </c>
      <c r="BE219" s="167">
        <f>IF(AZ219=5,G219,0)</f>
        <v>0</v>
      </c>
      <c r="CA219" s="202">
        <v>10</v>
      </c>
      <c r="CB219" s="202">
        <v>0</v>
      </c>
      <c r="CZ219" s="167">
        <v>0</v>
      </c>
    </row>
    <row r="220" spans="1:104" x14ac:dyDescent="0.2">
      <c r="A220" s="203"/>
      <c r="B220" s="205"/>
      <c r="C220" s="206" t="s">
        <v>304</v>
      </c>
      <c r="D220" s="207"/>
      <c r="E220" s="208">
        <v>4</v>
      </c>
      <c r="F220" s="209"/>
      <c r="G220" s="210"/>
      <c r="M220" s="204" t="s">
        <v>304</v>
      </c>
      <c r="O220" s="195"/>
    </row>
    <row r="221" spans="1:104" x14ac:dyDescent="0.2">
      <c r="A221" s="211"/>
      <c r="B221" s="212" t="s">
        <v>75</v>
      </c>
      <c r="C221" s="213" t="str">
        <f>CONCATENATE(B186," ",C186)</f>
        <v>764 Konstrukce klempířské</v>
      </c>
      <c r="D221" s="214"/>
      <c r="E221" s="215"/>
      <c r="F221" s="216"/>
      <c r="G221" s="217">
        <f>SUM(G186:G220)</f>
        <v>0</v>
      </c>
      <c r="O221" s="195">
        <v>4</v>
      </c>
      <c r="BA221" s="218">
        <f>SUM(BA186:BA220)</f>
        <v>0</v>
      </c>
      <c r="BB221" s="218">
        <f>SUM(BB186:BB220)</f>
        <v>0</v>
      </c>
      <c r="BC221" s="218">
        <f>SUM(BC186:BC220)</f>
        <v>0</v>
      </c>
      <c r="BD221" s="218">
        <f>SUM(BD186:BD220)</f>
        <v>0</v>
      </c>
      <c r="BE221" s="218">
        <f>SUM(BE186:BE220)</f>
        <v>0</v>
      </c>
    </row>
    <row r="222" spans="1:104" x14ac:dyDescent="0.2">
      <c r="A222" s="188" t="s">
        <v>72</v>
      </c>
      <c r="B222" s="189" t="s">
        <v>305</v>
      </c>
      <c r="C222" s="190" t="s">
        <v>306</v>
      </c>
      <c r="D222" s="191"/>
      <c r="E222" s="192"/>
      <c r="F222" s="192"/>
      <c r="G222" s="193"/>
      <c r="H222" s="194"/>
      <c r="I222" s="194"/>
      <c r="O222" s="195">
        <v>1</v>
      </c>
    </row>
    <row r="223" spans="1:104" x14ac:dyDescent="0.2">
      <c r="A223" s="196">
        <v>63</v>
      </c>
      <c r="B223" s="197" t="s">
        <v>307</v>
      </c>
      <c r="C223" s="198" t="s">
        <v>308</v>
      </c>
      <c r="D223" s="199" t="s">
        <v>102</v>
      </c>
      <c r="E223" s="200">
        <v>118.44</v>
      </c>
      <c r="F223" s="200">
        <v>0</v>
      </c>
      <c r="G223" s="201">
        <f>E223*F223</f>
        <v>0</v>
      </c>
      <c r="O223" s="195">
        <v>2</v>
      </c>
      <c r="AA223" s="167">
        <v>1</v>
      </c>
      <c r="AB223" s="167">
        <v>7</v>
      </c>
      <c r="AC223" s="167">
        <v>7</v>
      </c>
      <c r="AZ223" s="167">
        <v>2</v>
      </c>
      <c r="BA223" s="167">
        <f>IF(AZ223=1,G223,0)</f>
        <v>0</v>
      </c>
      <c r="BB223" s="167">
        <f>IF(AZ223=2,G223,0)</f>
        <v>0</v>
      </c>
      <c r="BC223" s="167">
        <f>IF(AZ223=3,G223,0)</f>
        <v>0</v>
      </c>
      <c r="BD223" s="167">
        <f>IF(AZ223=4,G223,0)</f>
        <v>0</v>
      </c>
      <c r="BE223" s="167">
        <f>IF(AZ223=5,G223,0)</f>
        <v>0</v>
      </c>
      <c r="CA223" s="202">
        <v>1</v>
      </c>
      <c r="CB223" s="202">
        <v>7</v>
      </c>
      <c r="CZ223" s="167">
        <v>0</v>
      </c>
    </row>
    <row r="224" spans="1:104" ht="22.5" x14ac:dyDescent="0.2">
      <c r="A224" s="203"/>
      <c r="B224" s="205"/>
      <c r="C224" s="206" t="s">
        <v>251</v>
      </c>
      <c r="D224" s="207"/>
      <c r="E224" s="208">
        <v>89.564999999999998</v>
      </c>
      <c r="F224" s="209"/>
      <c r="G224" s="210"/>
      <c r="M224" s="204" t="s">
        <v>251</v>
      </c>
      <c r="O224" s="195"/>
    </row>
    <row r="225" spans="1:104" x14ac:dyDescent="0.2">
      <c r="A225" s="203"/>
      <c r="B225" s="205"/>
      <c r="C225" s="206" t="s">
        <v>200</v>
      </c>
      <c r="D225" s="207"/>
      <c r="E225" s="208">
        <v>28.875</v>
      </c>
      <c r="F225" s="209"/>
      <c r="G225" s="210"/>
      <c r="M225" s="204" t="s">
        <v>200</v>
      </c>
      <c r="O225" s="195"/>
    </row>
    <row r="226" spans="1:104" x14ac:dyDescent="0.2">
      <c r="A226" s="211"/>
      <c r="B226" s="212" t="s">
        <v>75</v>
      </c>
      <c r="C226" s="213" t="str">
        <f>CONCATENATE(B222," ",C222)</f>
        <v>765 Krytiny tvrdé</v>
      </c>
      <c r="D226" s="214"/>
      <c r="E226" s="215"/>
      <c r="F226" s="216"/>
      <c r="G226" s="217">
        <f>SUM(G222:G225)</f>
        <v>0</v>
      </c>
      <c r="O226" s="195">
        <v>4</v>
      </c>
      <c r="BA226" s="218">
        <f>SUM(BA222:BA225)</f>
        <v>0</v>
      </c>
      <c r="BB226" s="218">
        <f>SUM(BB222:BB225)</f>
        <v>0</v>
      </c>
      <c r="BC226" s="218">
        <f>SUM(BC222:BC225)</f>
        <v>0</v>
      </c>
      <c r="BD226" s="218">
        <f>SUM(BD222:BD225)</f>
        <v>0</v>
      </c>
      <c r="BE226" s="218">
        <f>SUM(BE222:BE225)</f>
        <v>0</v>
      </c>
    </row>
    <row r="227" spans="1:104" x14ac:dyDescent="0.2">
      <c r="A227" s="188" t="s">
        <v>72</v>
      </c>
      <c r="B227" s="189" t="s">
        <v>309</v>
      </c>
      <c r="C227" s="190" t="s">
        <v>310</v>
      </c>
      <c r="D227" s="191"/>
      <c r="E227" s="192"/>
      <c r="F227" s="192"/>
      <c r="G227" s="193"/>
      <c r="H227" s="194"/>
      <c r="I227" s="194"/>
      <c r="O227" s="195">
        <v>1</v>
      </c>
    </row>
    <row r="228" spans="1:104" ht="22.5" x14ac:dyDescent="0.2">
      <c r="A228" s="196">
        <v>64</v>
      </c>
      <c r="B228" s="197" t="s">
        <v>311</v>
      </c>
      <c r="C228" s="198" t="s">
        <v>312</v>
      </c>
      <c r="D228" s="199" t="s">
        <v>276</v>
      </c>
      <c r="E228" s="200">
        <v>1</v>
      </c>
      <c r="F228" s="200">
        <v>0</v>
      </c>
      <c r="G228" s="201">
        <f>E228*F228</f>
        <v>0</v>
      </c>
      <c r="O228" s="195">
        <v>2</v>
      </c>
      <c r="AA228" s="167">
        <v>12</v>
      </c>
      <c r="AB228" s="167">
        <v>0</v>
      </c>
      <c r="AC228" s="167">
        <v>83</v>
      </c>
      <c r="AZ228" s="167">
        <v>2</v>
      </c>
      <c r="BA228" s="167">
        <f>IF(AZ228=1,G228,0)</f>
        <v>0</v>
      </c>
      <c r="BB228" s="167">
        <f>IF(AZ228=2,G228,0)</f>
        <v>0</v>
      </c>
      <c r="BC228" s="167">
        <f>IF(AZ228=3,G228,0)</f>
        <v>0</v>
      </c>
      <c r="BD228" s="167">
        <f>IF(AZ228=4,G228,0)</f>
        <v>0</v>
      </c>
      <c r="BE228" s="167">
        <f>IF(AZ228=5,G228,0)</f>
        <v>0</v>
      </c>
      <c r="CA228" s="202">
        <v>12</v>
      </c>
      <c r="CB228" s="202">
        <v>0</v>
      </c>
      <c r="CZ228" s="167">
        <v>8.5999999999999993E-2</v>
      </c>
    </row>
    <row r="229" spans="1:104" ht="22.5" x14ac:dyDescent="0.2">
      <c r="A229" s="196">
        <v>65</v>
      </c>
      <c r="B229" s="197" t="s">
        <v>313</v>
      </c>
      <c r="C229" s="198" t="s">
        <v>314</v>
      </c>
      <c r="D229" s="199" t="s">
        <v>276</v>
      </c>
      <c r="E229" s="200">
        <v>1</v>
      </c>
      <c r="F229" s="200">
        <v>0</v>
      </c>
      <c r="G229" s="201">
        <f>E229*F229</f>
        <v>0</v>
      </c>
      <c r="O229" s="195">
        <v>2</v>
      </c>
      <c r="AA229" s="167">
        <v>12</v>
      </c>
      <c r="AB229" s="167">
        <v>0</v>
      </c>
      <c r="AC229" s="167">
        <v>85</v>
      </c>
      <c r="AZ229" s="167">
        <v>2</v>
      </c>
      <c r="BA229" s="167">
        <f>IF(AZ229=1,G229,0)</f>
        <v>0</v>
      </c>
      <c r="BB229" s="167">
        <f>IF(AZ229=2,G229,0)</f>
        <v>0</v>
      </c>
      <c r="BC229" s="167">
        <f>IF(AZ229=3,G229,0)</f>
        <v>0</v>
      </c>
      <c r="BD229" s="167">
        <f>IF(AZ229=4,G229,0)</f>
        <v>0</v>
      </c>
      <c r="BE229" s="167">
        <f>IF(AZ229=5,G229,0)</f>
        <v>0</v>
      </c>
      <c r="CA229" s="202">
        <v>12</v>
      </c>
      <c r="CB229" s="202">
        <v>0</v>
      </c>
      <c r="CZ229" s="167">
        <v>5.5E-2</v>
      </c>
    </row>
    <row r="230" spans="1:104" ht="22.5" x14ac:dyDescent="0.2">
      <c r="A230" s="196">
        <v>66</v>
      </c>
      <c r="B230" s="197" t="s">
        <v>315</v>
      </c>
      <c r="C230" s="198" t="s">
        <v>316</v>
      </c>
      <c r="D230" s="199" t="s">
        <v>276</v>
      </c>
      <c r="E230" s="200">
        <v>4</v>
      </c>
      <c r="F230" s="200">
        <v>0</v>
      </c>
      <c r="G230" s="201">
        <f>E230*F230</f>
        <v>0</v>
      </c>
      <c r="O230" s="195">
        <v>2</v>
      </c>
      <c r="AA230" s="167">
        <v>12</v>
      </c>
      <c r="AB230" s="167">
        <v>0</v>
      </c>
      <c r="AC230" s="167">
        <v>82</v>
      </c>
      <c r="AZ230" s="167">
        <v>2</v>
      </c>
      <c r="BA230" s="167">
        <f>IF(AZ230=1,G230,0)</f>
        <v>0</v>
      </c>
      <c r="BB230" s="167">
        <f>IF(AZ230=2,G230,0)</f>
        <v>0</v>
      </c>
      <c r="BC230" s="167">
        <f>IF(AZ230=3,G230,0)</f>
        <v>0</v>
      </c>
      <c r="BD230" s="167">
        <f>IF(AZ230=4,G230,0)</f>
        <v>0</v>
      </c>
      <c r="BE230" s="167">
        <f>IF(AZ230=5,G230,0)</f>
        <v>0</v>
      </c>
      <c r="CA230" s="202">
        <v>12</v>
      </c>
      <c r="CB230" s="202">
        <v>0</v>
      </c>
      <c r="CZ230" s="167">
        <v>2.128E-2</v>
      </c>
    </row>
    <row r="231" spans="1:104" ht="22.5" x14ac:dyDescent="0.2">
      <c r="A231" s="196">
        <v>67</v>
      </c>
      <c r="B231" s="197" t="s">
        <v>317</v>
      </c>
      <c r="C231" s="198" t="s">
        <v>318</v>
      </c>
      <c r="D231" s="199" t="s">
        <v>276</v>
      </c>
      <c r="E231" s="200">
        <v>4</v>
      </c>
      <c r="F231" s="200">
        <v>0</v>
      </c>
      <c r="G231" s="201">
        <f>E231*F231</f>
        <v>0</v>
      </c>
      <c r="O231" s="195">
        <v>2</v>
      </c>
      <c r="AA231" s="167">
        <v>12</v>
      </c>
      <c r="AB231" s="167">
        <v>0</v>
      </c>
      <c r="AC231" s="167">
        <v>84</v>
      </c>
      <c r="AZ231" s="167">
        <v>2</v>
      </c>
      <c r="BA231" s="167">
        <f>IF(AZ231=1,G231,0)</f>
        <v>0</v>
      </c>
      <c r="BB231" s="167">
        <f>IF(AZ231=2,G231,0)</f>
        <v>0</v>
      </c>
      <c r="BC231" s="167">
        <f>IF(AZ231=3,G231,0)</f>
        <v>0</v>
      </c>
      <c r="BD231" s="167">
        <f>IF(AZ231=4,G231,0)</f>
        <v>0</v>
      </c>
      <c r="BE231" s="167">
        <f>IF(AZ231=5,G231,0)</f>
        <v>0</v>
      </c>
      <c r="CA231" s="202">
        <v>12</v>
      </c>
      <c r="CB231" s="202">
        <v>0</v>
      </c>
      <c r="CZ231" s="167">
        <v>2.1299999999999999E-2</v>
      </c>
    </row>
    <row r="232" spans="1:104" x14ac:dyDescent="0.2">
      <c r="A232" s="196">
        <v>68</v>
      </c>
      <c r="B232" s="197" t="s">
        <v>319</v>
      </c>
      <c r="C232" s="198" t="s">
        <v>320</v>
      </c>
      <c r="D232" s="199" t="s">
        <v>185</v>
      </c>
      <c r="E232" s="200">
        <v>0.31131999999999999</v>
      </c>
      <c r="F232" s="200">
        <v>0</v>
      </c>
      <c r="G232" s="201">
        <f>E232*F232</f>
        <v>0</v>
      </c>
      <c r="O232" s="195">
        <v>2</v>
      </c>
      <c r="AA232" s="167">
        <v>7</v>
      </c>
      <c r="AB232" s="167">
        <v>1001</v>
      </c>
      <c r="AC232" s="167">
        <v>5</v>
      </c>
      <c r="AZ232" s="167">
        <v>2</v>
      </c>
      <c r="BA232" s="167">
        <f>IF(AZ232=1,G232,0)</f>
        <v>0</v>
      </c>
      <c r="BB232" s="167">
        <f>IF(AZ232=2,G232,0)</f>
        <v>0</v>
      </c>
      <c r="BC232" s="167">
        <f>IF(AZ232=3,G232,0)</f>
        <v>0</v>
      </c>
      <c r="BD232" s="167">
        <f>IF(AZ232=4,G232,0)</f>
        <v>0</v>
      </c>
      <c r="BE232" s="167">
        <f>IF(AZ232=5,G232,0)</f>
        <v>0</v>
      </c>
      <c r="CA232" s="202">
        <v>7</v>
      </c>
      <c r="CB232" s="202">
        <v>1001</v>
      </c>
      <c r="CZ232" s="167">
        <v>0</v>
      </c>
    </row>
    <row r="233" spans="1:104" x14ac:dyDescent="0.2">
      <c r="A233" s="211"/>
      <c r="B233" s="212" t="s">
        <v>75</v>
      </c>
      <c r="C233" s="213" t="str">
        <f>CONCATENATE(B227," ",C227)</f>
        <v>766 Konstrukce truhlářské</v>
      </c>
      <c r="D233" s="214"/>
      <c r="E233" s="215"/>
      <c r="F233" s="216"/>
      <c r="G233" s="217">
        <f>SUM(G227:G232)</f>
        <v>0</v>
      </c>
      <c r="O233" s="195">
        <v>4</v>
      </c>
      <c r="BA233" s="218">
        <f>SUM(BA227:BA232)</f>
        <v>0</v>
      </c>
      <c r="BB233" s="218">
        <f>SUM(BB227:BB232)</f>
        <v>0</v>
      </c>
      <c r="BC233" s="218">
        <f>SUM(BC227:BC232)</f>
        <v>0</v>
      </c>
      <c r="BD233" s="218">
        <f>SUM(BD227:BD232)</f>
        <v>0</v>
      </c>
      <c r="BE233" s="218">
        <f>SUM(BE227:BE232)</f>
        <v>0</v>
      </c>
    </row>
    <row r="234" spans="1:104" x14ac:dyDescent="0.2">
      <c r="A234" s="188" t="s">
        <v>72</v>
      </c>
      <c r="B234" s="189" t="s">
        <v>321</v>
      </c>
      <c r="C234" s="190" t="s">
        <v>322</v>
      </c>
      <c r="D234" s="191"/>
      <c r="E234" s="192"/>
      <c r="F234" s="192"/>
      <c r="G234" s="193"/>
      <c r="H234" s="194"/>
      <c r="I234" s="194"/>
      <c r="O234" s="195">
        <v>1</v>
      </c>
    </row>
    <row r="235" spans="1:104" x14ac:dyDescent="0.2">
      <c r="A235" s="196">
        <v>69</v>
      </c>
      <c r="B235" s="197" t="s">
        <v>323</v>
      </c>
      <c r="C235" s="198" t="s">
        <v>324</v>
      </c>
      <c r="D235" s="199" t="s">
        <v>102</v>
      </c>
      <c r="E235" s="200">
        <v>148.06360000000001</v>
      </c>
      <c r="F235" s="200">
        <v>0</v>
      </c>
      <c r="G235" s="201">
        <f>E235*F235</f>
        <v>0</v>
      </c>
      <c r="O235" s="195">
        <v>2</v>
      </c>
      <c r="AA235" s="167">
        <v>1</v>
      </c>
      <c r="AB235" s="167">
        <v>7</v>
      </c>
      <c r="AC235" s="167">
        <v>7</v>
      </c>
      <c r="AZ235" s="167">
        <v>2</v>
      </c>
      <c r="BA235" s="167">
        <f>IF(AZ235=1,G235,0)</f>
        <v>0</v>
      </c>
      <c r="BB235" s="167">
        <f>IF(AZ235=2,G235,0)</f>
        <v>0</v>
      </c>
      <c r="BC235" s="167">
        <f>IF(AZ235=3,G235,0)</f>
        <v>0</v>
      </c>
      <c r="BD235" s="167">
        <f>IF(AZ235=4,G235,0)</f>
        <v>0</v>
      </c>
      <c r="BE235" s="167">
        <f>IF(AZ235=5,G235,0)</f>
        <v>0</v>
      </c>
      <c r="CA235" s="202">
        <v>1</v>
      </c>
      <c r="CB235" s="202">
        <v>7</v>
      </c>
      <c r="CZ235" s="167">
        <v>2.5999999999992701E-4</v>
      </c>
    </row>
    <row r="236" spans="1:104" x14ac:dyDescent="0.2">
      <c r="A236" s="203"/>
      <c r="B236" s="205"/>
      <c r="C236" s="206" t="s">
        <v>325</v>
      </c>
      <c r="D236" s="207"/>
      <c r="E236" s="208">
        <v>148.06360000000001</v>
      </c>
      <c r="F236" s="209"/>
      <c r="G236" s="210"/>
      <c r="M236" s="204" t="s">
        <v>325</v>
      </c>
      <c r="O236" s="195"/>
    </row>
    <row r="237" spans="1:104" x14ac:dyDescent="0.2">
      <c r="A237" s="196">
        <v>70</v>
      </c>
      <c r="B237" s="197" t="s">
        <v>326</v>
      </c>
      <c r="C237" s="198" t="s">
        <v>327</v>
      </c>
      <c r="D237" s="199" t="s">
        <v>102</v>
      </c>
      <c r="E237" s="200">
        <v>148.06360000000001</v>
      </c>
      <c r="F237" s="200">
        <v>0</v>
      </c>
      <c r="G237" s="201">
        <f>E237*F237</f>
        <v>0</v>
      </c>
      <c r="O237" s="195">
        <v>2</v>
      </c>
      <c r="AA237" s="167">
        <v>1</v>
      </c>
      <c r="AB237" s="167">
        <v>7</v>
      </c>
      <c r="AC237" s="167">
        <v>7</v>
      </c>
      <c r="AZ237" s="167">
        <v>2</v>
      </c>
      <c r="BA237" s="167">
        <f>IF(AZ237=1,G237,0)</f>
        <v>0</v>
      </c>
      <c r="BB237" s="167">
        <f>IF(AZ237=2,G237,0)</f>
        <v>0</v>
      </c>
      <c r="BC237" s="167">
        <f>IF(AZ237=3,G237,0)</f>
        <v>0</v>
      </c>
      <c r="BD237" s="167">
        <f>IF(AZ237=4,G237,0)</f>
        <v>0</v>
      </c>
      <c r="BE237" s="167">
        <f>IF(AZ237=5,G237,0)</f>
        <v>0</v>
      </c>
      <c r="CA237" s="202">
        <v>1</v>
      </c>
      <c r="CB237" s="202">
        <v>7</v>
      </c>
      <c r="CZ237" s="167">
        <v>3.2999999999994102E-4</v>
      </c>
    </row>
    <row r="238" spans="1:104" x14ac:dyDescent="0.2">
      <c r="A238" s="203"/>
      <c r="B238" s="205"/>
      <c r="C238" s="206" t="s">
        <v>325</v>
      </c>
      <c r="D238" s="207"/>
      <c r="E238" s="208">
        <v>148.06360000000001</v>
      </c>
      <c r="F238" s="209"/>
      <c r="G238" s="210"/>
      <c r="M238" s="204" t="s">
        <v>325</v>
      </c>
      <c r="O238" s="195"/>
    </row>
    <row r="239" spans="1:104" x14ac:dyDescent="0.2">
      <c r="A239" s="196">
        <v>71</v>
      </c>
      <c r="B239" s="197" t="s">
        <v>328</v>
      </c>
      <c r="C239" s="198" t="s">
        <v>329</v>
      </c>
      <c r="D239" s="199" t="s">
        <v>102</v>
      </c>
      <c r="E239" s="200">
        <v>31.0944</v>
      </c>
      <c r="F239" s="200">
        <v>0</v>
      </c>
      <c r="G239" s="201">
        <f>E239*F239</f>
        <v>0</v>
      </c>
      <c r="O239" s="195">
        <v>2</v>
      </c>
      <c r="AA239" s="167">
        <v>1</v>
      </c>
      <c r="AB239" s="167">
        <v>7</v>
      </c>
      <c r="AC239" s="167">
        <v>7</v>
      </c>
      <c r="AZ239" s="167">
        <v>2</v>
      </c>
      <c r="BA239" s="167">
        <f>IF(AZ239=1,G239,0)</f>
        <v>0</v>
      </c>
      <c r="BB239" s="167">
        <f>IF(AZ239=2,G239,0)</f>
        <v>0</v>
      </c>
      <c r="BC239" s="167">
        <f>IF(AZ239=3,G239,0)</f>
        <v>0</v>
      </c>
      <c r="BD239" s="167">
        <f>IF(AZ239=4,G239,0)</f>
        <v>0</v>
      </c>
      <c r="BE239" s="167">
        <f>IF(AZ239=5,G239,0)</f>
        <v>0</v>
      </c>
      <c r="CA239" s="202">
        <v>1</v>
      </c>
      <c r="CB239" s="202">
        <v>7</v>
      </c>
      <c r="CZ239" s="167">
        <v>2.5000000000000001E-4</v>
      </c>
    </row>
    <row r="240" spans="1:104" x14ac:dyDescent="0.2">
      <c r="A240" s="203"/>
      <c r="B240" s="205"/>
      <c r="C240" s="206" t="s">
        <v>330</v>
      </c>
      <c r="D240" s="207"/>
      <c r="E240" s="208">
        <v>31.0944</v>
      </c>
      <c r="F240" s="209"/>
      <c r="G240" s="210"/>
      <c r="M240" s="204" t="s">
        <v>330</v>
      </c>
      <c r="O240" s="195"/>
    </row>
    <row r="241" spans="1:104" x14ac:dyDescent="0.2">
      <c r="A241" s="196">
        <v>72</v>
      </c>
      <c r="B241" s="197" t="s">
        <v>331</v>
      </c>
      <c r="C241" s="198" t="s">
        <v>332</v>
      </c>
      <c r="D241" s="199" t="s">
        <v>102</v>
      </c>
      <c r="E241" s="200">
        <v>31.0944</v>
      </c>
      <c r="F241" s="200">
        <v>0</v>
      </c>
      <c r="G241" s="201">
        <f>E241*F241</f>
        <v>0</v>
      </c>
      <c r="O241" s="195">
        <v>2</v>
      </c>
      <c r="AA241" s="167">
        <v>1</v>
      </c>
      <c r="AB241" s="167">
        <v>7</v>
      </c>
      <c r="AC241" s="167">
        <v>7</v>
      </c>
      <c r="AZ241" s="167">
        <v>2</v>
      </c>
      <c r="BA241" s="167">
        <f>IF(AZ241=1,G241,0)</f>
        <v>0</v>
      </c>
      <c r="BB241" s="167">
        <f>IF(AZ241=2,G241,0)</f>
        <v>0</v>
      </c>
      <c r="BC241" s="167">
        <f>IF(AZ241=3,G241,0)</f>
        <v>0</v>
      </c>
      <c r="BD241" s="167">
        <f>IF(AZ241=4,G241,0)</f>
        <v>0</v>
      </c>
      <c r="BE241" s="167">
        <f>IF(AZ241=5,G241,0)</f>
        <v>0</v>
      </c>
      <c r="CA241" s="202">
        <v>1</v>
      </c>
      <c r="CB241" s="202">
        <v>7</v>
      </c>
      <c r="CZ241" s="167">
        <v>1E-4</v>
      </c>
    </row>
    <row r="242" spans="1:104" x14ac:dyDescent="0.2">
      <c r="A242" s="203"/>
      <c r="B242" s="205"/>
      <c r="C242" s="206" t="s">
        <v>330</v>
      </c>
      <c r="D242" s="207"/>
      <c r="E242" s="208">
        <v>31.0944</v>
      </c>
      <c r="F242" s="209"/>
      <c r="G242" s="210"/>
      <c r="M242" s="204" t="s">
        <v>330</v>
      </c>
      <c r="O242" s="195"/>
    </row>
    <row r="243" spans="1:104" ht="22.5" x14ac:dyDescent="0.2">
      <c r="A243" s="196">
        <v>73</v>
      </c>
      <c r="B243" s="197" t="s">
        <v>333</v>
      </c>
      <c r="C243" s="198" t="s">
        <v>334</v>
      </c>
      <c r="D243" s="199" t="s">
        <v>102</v>
      </c>
      <c r="E243" s="200">
        <v>462.63040000000001</v>
      </c>
      <c r="F243" s="200">
        <v>0</v>
      </c>
      <c r="G243" s="201">
        <f>E243*F243</f>
        <v>0</v>
      </c>
      <c r="O243" s="195">
        <v>2</v>
      </c>
      <c r="AA243" s="167">
        <v>1</v>
      </c>
      <c r="AB243" s="167">
        <v>0</v>
      </c>
      <c r="AC243" s="167">
        <v>0</v>
      </c>
      <c r="AZ243" s="167">
        <v>2</v>
      </c>
      <c r="BA243" s="167">
        <f>IF(AZ243=1,G243,0)</f>
        <v>0</v>
      </c>
      <c r="BB243" s="167">
        <f>IF(AZ243=2,G243,0)</f>
        <v>0</v>
      </c>
      <c r="BC243" s="167">
        <f>IF(AZ243=3,G243,0)</f>
        <v>0</v>
      </c>
      <c r="BD243" s="167">
        <f>IF(AZ243=4,G243,0)</f>
        <v>0</v>
      </c>
      <c r="BE243" s="167">
        <f>IF(AZ243=5,G243,0)</f>
        <v>0</v>
      </c>
      <c r="CA243" s="202">
        <v>1</v>
      </c>
      <c r="CB243" s="202">
        <v>0</v>
      </c>
      <c r="CZ243" s="167">
        <v>2.2000000000000001E-4</v>
      </c>
    </row>
    <row r="244" spans="1:104" x14ac:dyDescent="0.2">
      <c r="A244" s="203"/>
      <c r="B244" s="205"/>
      <c r="C244" s="206" t="s">
        <v>335</v>
      </c>
      <c r="D244" s="207"/>
      <c r="E244" s="208">
        <v>8.3719999999999999</v>
      </c>
      <c r="F244" s="209"/>
      <c r="G244" s="210"/>
      <c r="M244" s="204" t="s">
        <v>335</v>
      </c>
      <c r="O244" s="195"/>
    </row>
    <row r="245" spans="1:104" x14ac:dyDescent="0.2">
      <c r="A245" s="203"/>
      <c r="B245" s="205"/>
      <c r="C245" s="206" t="s">
        <v>336</v>
      </c>
      <c r="D245" s="207"/>
      <c r="E245" s="208">
        <v>8.3719999999999999</v>
      </c>
      <c r="F245" s="209"/>
      <c r="G245" s="210"/>
      <c r="M245" s="204" t="s">
        <v>336</v>
      </c>
      <c r="O245" s="195"/>
    </row>
    <row r="246" spans="1:104" x14ac:dyDescent="0.2">
      <c r="A246" s="203"/>
      <c r="B246" s="205"/>
      <c r="C246" s="206" t="s">
        <v>337</v>
      </c>
      <c r="D246" s="207"/>
      <c r="E246" s="208">
        <v>8.8000000000000007</v>
      </c>
      <c r="F246" s="209"/>
      <c r="G246" s="210"/>
      <c r="M246" s="204" t="s">
        <v>337</v>
      </c>
      <c r="O246" s="195"/>
    </row>
    <row r="247" spans="1:104" x14ac:dyDescent="0.2">
      <c r="A247" s="203"/>
      <c r="B247" s="205"/>
      <c r="C247" s="206" t="s">
        <v>338</v>
      </c>
      <c r="D247" s="207"/>
      <c r="E247" s="208">
        <v>6.5183999999999997</v>
      </c>
      <c r="F247" s="209"/>
      <c r="G247" s="210"/>
      <c r="M247" s="204" t="s">
        <v>338</v>
      </c>
      <c r="O247" s="195"/>
    </row>
    <row r="248" spans="1:104" x14ac:dyDescent="0.2">
      <c r="A248" s="203"/>
      <c r="B248" s="205"/>
      <c r="C248" s="206" t="s">
        <v>339</v>
      </c>
      <c r="D248" s="207"/>
      <c r="E248" s="208">
        <v>6</v>
      </c>
      <c r="F248" s="209"/>
      <c r="G248" s="210"/>
      <c r="M248" s="204" t="s">
        <v>339</v>
      </c>
      <c r="O248" s="195"/>
    </row>
    <row r="249" spans="1:104" x14ac:dyDescent="0.2">
      <c r="A249" s="203"/>
      <c r="B249" s="205"/>
      <c r="C249" s="206" t="s">
        <v>340</v>
      </c>
      <c r="D249" s="207"/>
      <c r="E249" s="208">
        <v>3.1360000000000001</v>
      </c>
      <c r="F249" s="209"/>
      <c r="G249" s="210"/>
      <c r="M249" s="204" t="s">
        <v>340</v>
      </c>
      <c r="O249" s="195"/>
    </row>
    <row r="250" spans="1:104" x14ac:dyDescent="0.2">
      <c r="A250" s="203"/>
      <c r="B250" s="205"/>
      <c r="C250" s="206" t="s">
        <v>341</v>
      </c>
      <c r="D250" s="207"/>
      <c r="E250" s="208">
        <v>46.368000000000002</v>
      </c>
      <c r="F250" s="209"/>
      <c r="G250" s="210"/>
      <c r="M250" s="204" t="s">
        <v>341</v>
      </c>
      <c r="O250" s="195"/>
    </row>
    <row r="251" spans="1:104" x14ac:dyDescent="0.2">
      <c r="A251" s="203"/>
      <c r="B251" s="205"/>
      <c r="C251" s="206" t="s">
        <v>342</v>
      </c>
      <c r="D251" s="207"/>
      <c r="E251" s="208">
        <v>2.04</v>
      </c>
      <c r="F251" s="209"/>
      <c r="G251" s="210"/>
      <c r="M251" s="204" t="s">
        <v>342</v>
      </c>
      <c r="O251" s="195"/>
    </row>
    <row r="252" spans="1:104" x14ac:dyDescent="0.2">
      <c r="A252" s="203"/>
      <c r="B252" s="205"/>
      <c r="C252" s="206" t="s">
        <v>343</v>
      </c>
      <c r="D252" s="207"/>
      <c r="E252" s="208">
        <v>1.792</v>
      </c>
      <c r="F252" s="209"/>
      <c r="G252" s="210"/>
      <c r="M252" s="204" t="s">
        <v>343</v>
      </c>
      <c r="O252" s="195"/>
    </row>
    <row r="253" spans="1:104" x14ac:dyDescent="0.2">
      <c r="A253" s="203"/>
      <c r="B253" s="205"/>
      <c r="C253" s="206" t="s">
        <v>344</v>
      </c>
      <c r="D253" s="207"/>
      <c r="E253" s="208">
        <v>25.704000000000001</v>
      </c>
      <c r="F253" s="209"/>
      <c r="G253" s="210"/>
      <c r="M253" s="204" t="s">
        <v>344</v>
      </c>
      <c r="O253" s="195"/>
    </row>
    <row r="254" spans="1:104" x14ac:dyDescent="0.2">
      <c r="A254" s="203"/>
      <c r="B254" s="205"/>
      <c r="C254" s="206" t="s">
        <v>345</v>
      </c>
      <c r="D254" s="207"/>
      <c r="E254" s="208">
        <v>12.444000000000001</v>
      </c>
      <c r="F254" s="209"/>
      <c r="G254" s="210"/>
      <c r="M254" s="204" t="s">
        <v>345</v>
      </c>
      <c r="O254" s="195"/>
    </row>
    <row r="255" spans="1:104" x14ac:dyDescent="0.2">
      <c r="A255" s="203"/>
      <c r="B255" s="205"/>
      <c r="C255" s="206" t="s">
        <v>346</v>
      </c>
      <c r="D255" s="207"/>
      <c r="E255" s="208">
        <v>8.32</v>
      </c>
      <c r="F255" s="209"/>
      <c r="G255" s="210"/>
      <c r="M255" s="204" t="s">
        <v>346</v>
      </c>
      <c r="O255" s="195"/>
    </row>
    <row r="256" spans="1:104" x14ac:dyDescent="0.2">
      <c r="A256" s="203"/>
      <c r="B256" s="205"/>
      <c r="C256" s="206" t="s">
        <v>347</v>
      </c>
      <c r="D256" s="207"/>
      <c r="E256" s="208">
        <v>2.88</v>
      </c>
      <c r="F256" s="209"/>
      <c r="G256" s="210"/>
      <c r="M256" s="204" t="s">
        <v>347</v>
      </c>
      <c r="O256" s="195"/>
    </row>
    <row r="257" spans="1:104" x14ac:dyDescent="0.2">
      <c r="A257" s="203"/>
      <c r="B257" s="205"/>
      <c r="C257" s="206" t="s">
        <v>348</v>
      </c>
      <c r="D257" s="207"/>
      <c r="E257" s="208">
        <v>5.92</v>
      </c>
      <c r="F257" s="209"/>
      <c r="G257" s="210"/>
      <c r="M257" s="204" t="s">
        <v>348</v>
      </c>
      <c r="O257" s="195"/>
    </row>
    <row r="258" spans="1:104" x14ac:dyDescent="0.2">
      <c r="A258" s="203"/>
      <c r="B258" s="205"/>
      <c r="C258" s="206" t="s">
        <v>349</v>
      </c>
      <c r="D258" s="207"/>
      <c r="E258" s="208">
        <v>9.5039999999999996</v>
      </c>
      <c r="F258" s="209"/>
      <c r="G258" s="210"/>
      <c r="M258" s="204" t="s">
        <v>349</v>
      </c>
      <c r="O258" s="195"/>
    </row>
    <row r="259" spans="1:104" x14ac:dyDescent="0.2">
      <c r="A259" s="203"/>
      <c r="B259" s="205"/>
      <c r="C259" s="206" t="s">
        <v>350</v>
      </c>
      <c r="D259" s="207"/>
      <c r="E259" s="208">
        <v>10.36</v>
      </c>
      <c r="F259" s="209"/>
      <c r="G259" s="210"/>
      <c r="M259" s="204" t="s">
        <v>350</v>
      </c>
      <c r="O259" s="195"/>
    </row>
    <row r="260" spans="1:104" x14ac:dyDescent="0.2">
      <c r="A260" s="203"/>
      <c r="B260" s="205"/>
      <c r="C260" s="206" t="s">
        <v>351</v>
      </c>
      <c r="D260" s="207"/>
      <c r="E260" s="208">
        <v>236.88</v>
      </c>
      <c r="F260" s="209"/>
      <c r="G260" s="210"/>
      <c r="M260" s="204" t="s">
        <v>351</v>
      </c>
      <c r="O260" s="195"/>
    </row>
    <row r="261" spans="1:104" x14ac:dyDescent="0.2">
      <c r="A261" s="203"/>
      <c r="B261" s="205"/>
      <c r="C261" s="206" t="s">
        <v>352</v>
      </c>
      <c r="D261" s="207"/>
      <c r="E261" s="208">
        <v>59.22</v>
      </c>
      <c r="F261" s="209"/>
      <c r="G261" s="210"/>
      <c r="M261" s="204" t="s">
        <v>352</v>
      </c>
      <c r="O261" s="195"/>
    </row>
    <row r="262" spans="1:104" x14ac:dyDescent="0.2">
      <c r="A262" s="211"/>
      <c r="B262" s="212" t="s">
        <v>75</v>
      </c>
      <c r="C262" s="213" t="str">
        <f>CONCATENATE(B234," ",C234)</f>
        <v>783 Nátěry</v>
      </c>
      <c r="D262" s="214"/>
      <c r="E262" s="215"/>
      <c r="F262" s="216"/>
      <c r="G262" s="217">
        <f>SUM(G234:G261)</f>
        <v>0</v>
      </c>
      <c r="O262" s="195">
        <v>4</v>
      </c>
      <c r="BA262" s="218">
        <f>SUM(BA234:BA261)</f>
        <v>0</v>
      </c>
      <c r="BB262" s="218">
        <f>SUM(BB234:BB261)</f>
        <v>0</v>
      </c>
      <c r="BC262" s="218">
        <f>SUM(BC234:BC261)</f>
        <v>0</v>
      </c>
      <c r="BD262" s="218">
        <f>SUM(BD234:BD261)</f>
        <v>0</v>
      </c>
      <c r="BE262" s="218">
        <f>SUM(BE234:BE261)</f>
        <v>0</v>
      </c>
    </row>
    <row r="263" spans="1:104" x14ac:dyDescent="0.2">
      <c r="A263" s="188" t="s">
        <v>72</v>
      </c>
      <c r="B263" s="189" t="s">
        <v>353</v>
      </c>
      <c r="C263" s="190" t="s">
        <v>354</v>
      </c>
      <c r="D263" s="191"/>
      <c r="E263" s="192"/>
      <c r="F263" s="192"/>
      <c r="G263" s="193"/>
      <c r="H263" s="194"/>
      <c r="I263" s="194"/>
      <c r="O263" s="195">
        <v>1</v>
      </c>
    </row>
    <row r="264" spans="1:104" ht="22.5" x14ac:dyDescent="0.2">
      <c r="A264" s="196">
        <v>74</v>
      </c>
      <c r="B264" s="197" t="s">
        <v>355</v>
      </c>
      <c r="C264" s="198" t="s">
        <v>356</v>
      </c>
      <c r="D264" s="199" t="s">
        <v>102</v>
      </c>
      <c r="E264" s="200">
        <v>114.02549999999999</v>
      </c>
      <c r="F264" s="200">
        <v>0</v>
      </c>
      <c r="G264" s="201">
        <f>E264*F264</f>
        <v>0</v>
      </c>
      <c r="O264" s="195">
        <v>2</v>
      </c>
      <c r="AA264" s="167">
        <v>1</v>
      </c>
      <c r="AB264" s="167">
        <v>7</v>
      </c>
      <c r="AC264" s="167">
        <v>7</v>
      </c>
      <c r="AZ264" s="167">
        <v>2</v>
      </c>
      <c r="BA264" s="167">
        <f>IF(AZ264=1,G264,0)</f>
        <v>0</v>
      </c>
      <c r="BB264" s="167">
        <f>IF(AZ264=2,G264,0)</f>
        <v>0</v>
      </c>
      <c r="BC264" s="167">
        <f>IF(AZ264=3,G264,0)</f>
        <v>0</v>
      </c>
      <c r="BD264" s="167">
        <f>IF(AZ264=4,G264,0)</f>
        <v>0</v>
      </c>
      <c r="BE264" s="167">
        <f>IF(AZ264=5,G264,0)</f>
        <v>0</v>
      </c>
      <c r="CA264" s="202">
        <v>1</v>
      </c>
      <c r="CB264" s="202">
        <v>7</v>
      </c>
      <c r="CZ264" s="167">
        <v>0</v>
      </c>
    </row>
    <row r="265" spans="1:104" ht="22.5" x14ac:dyDescent="0.2">
      <c r="A265" s="203"/>
      <c r="B265" s="205"/>
      <c r="C265" s="206" t="s">
        <v>121</v>
      </c>
      <c r="D265" s="207"/>
      <c r="E265" s="208">
        <v>38.653700000000001</v>
      </c>
      <c r="F265" s="209"/>
      <c r="G265" s="210"/>
      <c r="M265" s="204" t="s">
        <v>121</v>
      </c>
      <c r="O265" s="195"/>
    </row>
    <row r="266" spans="1:104" x14ac:dyDescent="0.2">
      <c r="A266" s="203"/>
      <c r="B266" s="205"/>
      <c r="C266" s="206" t="s">
        <v>122</v>
      </c>
      <c r="D266" s="207"/>
      <c r="E266" s="208">
        <v>3.6564000000000001</v>
      </c>
      <c r="F266" s="209"/>
      <c r="G266" s="210"/>
      <c r="M266" s="204" t="s">
        <v>122</v>
      </c>
      <c r="O266" s="195"/>
    </row>
    <row r="267" spans="1:104" ht="22.5" x14ac:dyDescent="0.2">
      <c r="A267" s="203"/>
      <c r="B267" s="205"/>
      <c r="C267" s="206" t="s">
        <v>357</v>
      </c>
      <c r="D267" s="207"/>
      <c r="E267" s="208">
        <v>9.1254000000000008</v>
      </c>
      <c r="F267" s="209"/>
      <c r="G267" s="210"/>
      <c r="M267" s="204" t="s">
        <v>357</v>
      </c>
      <c r="O267" s="195"/>
    </row>
    <row r="268" spans="1:104" ht="22.5" x14ac:dyDescent="0.2">
      <c r="A268" s="203"/>
      <c r="B268" s="205"/>
      <c r="C268" s="206" t="s">
        <v>126</v>
      </c>
      <c r="D268" s="207"/>
      <c r="E268" s="208">
        <v>62.59</v>
      </c>
      <c r="F268" s="209"/>
      <c r="G268" s="210"/>
      <c r="M268" s="204" t="s">
        <v>126</v>
      </c>
      <c r="O268" s="195"/>
    </row>
    <row r="269" spans="1:104" x14ac:dyDescent="0.2">
      <c r="A269" s="196">
        <v>75</v>
      </c>
      <c r="B269" s="197" t="s">
        <v>358</v>
      </c>
      <c r="C269" s="198" t="s">
        <v>359</v>
      </c>
      <c r="D269" s="199" t="s">
        <v>102</v>
      </c>
      <c r="E269" s="200">
        <v>114.02549999999999</v>
      </c>
      <c r="F269" s="200">
        <v>0</v>
      </c>
      <c r="G269" s="201">
        <f>E269*F269</f>
        <v>0</v>
      </c>
      <c r="O269" s="195">
        <v>2</v>
      </c>
      <c r="AA269" s="167">
        <v>1</v>
      </c>
      <c r="AB269" s="167">
        <v>7</v>
      </c>
      <c r="AC269" s="167">
        <v>7</v>
      </c>
      <c r="AZ269" s="167">
        <v>2</v>
      </c>
      <c r="BA269" s="167">
        <f>IF(AZ269=1,G269,0)</f>
        <v>0</v>
      </c>
      <c r="BB269" s="167">
        <f>IF(AZ269=2,G269,0)</f>
        <v>0</v>
      </c>
      <c r="BC269" s="167">
        <f>IF(AZ269=3,G269,0)</f>
        <v>0</v>
      </c>
      <c r="BD269" s="167">
        <f>IF(AZ269=4,G269,0)</f>
        <v>0</v>
      </c>
      <c r="BE269" s="167">
        <f>IF(AZ269=5,G269,0)</f>
        <v>0</v>
      </c>
      <c r="CA269" s="202">
        <v>1</v>
      </c>
      <c r="CB269" s="202">
        <v>7</v>
      </c>
      <c r="CZ269" s="167">
        <v>6.7000000000000002E-4</v>
      </c>
    </row>
    <row r="270" spans="1:104" ht="22.5" x14ac:dyDescent="0.2">
      <c r="A270" s="203"/>
      <c r="B270" s="205"/>
      <c r="C270" s="206" t="s">
        <v>121</v>
      </c>
      <c r="D270" s="207"/>
      <c r="E270" s="208">
        <v>38.653700000000001</v>
      </c>
      <c r="F270" s="209"/>
      <c r="G270" s="210"/>
      <c r="M270" s="204" t="s">
        <v>121</v>
      </c>
      <c r="O270" s="195"/>
    </row>
    <row r="271" spans="1:104" x14ac:dyDescent="0.2">
      <c r="A271" s="203"/>
      <c r="B271" s="205"/>
      <c r="C271" s="206" t="s">
        <v>122</v>
      </c>
      <c r="D271" s="207"/>
      <c r="E271" s="208">
        <v>3.6564000000000001</v>
      </c>
      <c r="F271" s="209"/>
      <c r="G271" s="210"/>
      <c r="M271" s="204" t="s">
        <v>122</v>
      </c>
      <c r="O271" s="195"/>
    </row>
    <row r="272" spans="1:104" ht="22.5" x14ac:dyDescent="0.2">
      <c r="A272" s="203"/>
      <c r="B272" s="205"/>
      <c r="C272" s="206" t="s">
        <v>357</v>
      </c>
      <c r="D272" s="207"/>
      <c r="E272" s="208">
        <v>9.1254000000000008</v>
      </c>
      <c r="F272" s="209"/>
      <c r="G272" s="210"/>
      <c r="M272" s="204" t="s">
        <v>357</v>
      </c>
      <c r="O272" s="195"/>
    </row>
    <row r="273" spans="1:57" ht="22.5" x14ac:dyDescent="0.2">
      <c r="A273" s="203"/>
      <c r="B273" s="205"/>
      <c r="C273" s="206" t="s">
        <v>126</v>
      </c>
      <c r="D273" s="207"/>
      <c r="E273" s="208">
        <v>62.59</v>
      </c>
      <c r="F273" s="209"/>
      <c r="G273" s="210"/>
      <c r="M273" s="204" t="s">
        <v>126</v>
      </c>
      <c r="O273" s="195"/>
    </row>
    <row r="274" spans="1:57" x14ac:dyDescent="0.2">
      <c r="A274" s="211"/>
      <c r="B274" s="212" t="s">
        <v>75</v>
      </c>
      <c r="C274" s="213" t="str">
        <f>CONCATENATE(B263," ",C263)</f>
        <v>784 Malby</v>
      </c>
      <c r="D274" s="214"/>
      <c r="E274" s="215"/>
      <c r="F274" s="216"/>
      <c r="G274" s="217">
        <f>SUM(G263:G273)</f>
        <v>0</v>
      </c>
      <c r="O274" s="195">
        <v>4</v>
      </c>
      <c r="BA274" s="218">
        <f>SUM(BA263:BA273)</f>
        <v>0</v>
      </c>
      <c r="BB274" s="218">
        <f>SUM(BB263:BB273)</f>
        <v>0</v>
      </c>
      <c r="BC274" s="218">
        <f>SUM(BC263:BC273)</f>
        <v>0</v>
      </c>
      <c r="BD274" s="218">
        <f>SUM(BD263:BD273)</f>
        <v>0</v>
      </c>
      <c r="BE274" s="218">
        <f>SUM(BE263:BE273)</f>
        <v>0</v>
      </c>
    </row>
    <row r="275" spans="1:57" x14ac:dyDescent="0.2">
      <c r="E275" s="167"/>
    </row>
    <row r="276" spans="1:57" x14ac:dyDescent="0.2">
      <c r="E276" s="167"/>
    </row>
    <row r="277" spans="1:57" x14ac:dyDescent="0.2">
      <c r="E277" s="167"/>
    </row>
    <row r="278" spans="1:57" x14ac:dyDescent="0.2">
      <c r="E278" s="167"/>
    </row>
    <row r="279" spans="1:57" x14ac:dyDescent="0.2">
      <c r="E279" s="167"/>
    </row>
    <row r="280" spans="1:57" x14ac:dyDescent="0.2">
      <c r="E280" s="167"/>
    </row>
    <row r="281" spans="1:57" x14ac:dyDescent="0.2">
      <c r="E281" s="167"/>
    </row>
    <row r="282" spans="1:57" x14ac:dyDescent="0.2">
      <c r="E282" s="167"/>
    </row>
    <row r="283" spans="1:57" x14ac:dyDescent="0.2">
      <c r="E283" s="167"/>
    </row>
    <row r="284" spans="1:57" x14ac:dyDescent="0.2">
      <c r="E284" s="167"/>
    </row>
    <row r="285" spans="1:57" x14ac:dyDescent="0.2">
      <c r="E285" s="167"/>
    </row>
    <row r="286" spans="1:57" x14ac:dyDescent="0.2">
      <c r="E286" s="167"/>
    </row>
    <row r="287" spans="1:57" x14ac:dyDescent="0.2">
      <c r="E287" s="167"/>
    </row>
    <row r="288" spans="1:57" x14ac:dyDescent="0.2">
      <c r="E288" s="167"/>
    </row>
    <row r="289" spans="1:7" x14ac:dyDescent="0.2">
      <c r="E289" s="167"/>
    </row>
    <row r="290" spans="1:7" x14ac:dyDescent="0.2">
      <c r="E290" s="167"/>
    </row>
    <row r="291" spans="1:7" x14ac:dyDescent="0.2">
      <c r="E291" s="167"/>
    </row>
    <row r="292" spans="1:7" x14ac:dyDescent="0.2">
      <c r="E292" s="167"/>
    </row>
    <row r="293" spans="1:7" x14ac:dyDescent="0.2">
      <c r="E293" s="167"/>
    </row>
    <row r="294" spans="1:7" x14ac:dyDescent="0.2">
      <c r="E294" s="167"/>
    </row>
    <row r="295" spans="1:7" x14ac:dyDescent="0.2">
      <c r="E295" s="167"/>
    </row>
    <row r="296" spans="1:7" x14ac:dyDescent="0.2">
      <c r="E296" s="167"/>
    </row>
    <row r="297" spans="1:7" x14ac:dyDescent="0.2">
      <c r="E297" s="167"/>
    </row>
    <row r="298" spans="1:7" x14ac:dyDescent="0.2">
      <c r="A298" s="219"/>
      <c r="B298" s="219"/>
      <c r="C298" s="219"/>
      <c r="D298" s="219"/>
      <c r="E298" s="219"/>
      <c r="F298" s="219"/>
      <c r="G298" s="219"/>
    </row>
    <row r="299" spans="1:7" x14ac:dyDescent="0.2">
      <c r="A299" s="219"/>
      <c r="B299" s="219"/>
      <c r="C299" s="219"/>
      <c r="D299" s="219"/>
      <c r="E299" s="219"/>
      <c r="F299" s="219"/>
      <c r="G299" s="219"/>
    </row>
    <row r="300" spans="1:7" x14ac:dyDescent="0.2">
      <c r="A300" s="219"/>
      <c r="B300" s="219"/>
      <c r="C300" s="219"/>
      <c r="D300" s="219"/>
      <c r="E300" s="219"/>
      <c r="F300" s="219"/>
      <c r="G300" s="219"/>
    </row>
    <row r="301" spans="1:7" x14ac:dyDescent="0.2">
      <c r="A301" s="219"/>
      <c r="B301" s="219"/>
      <c r="C301" s="219"/>
      <c r="D301" s="219"/>
      <c r="E301" s="219"/>
      <c r="F301" s="219"/>
      <c r="G301" s="219"/>
    </row>
    <row r="302" spans="1:7" x14ac:dyDescent="0.2">
      <c r="E302" s="167"/>
    </row>
    <row r="303" spans="1:7" x14ac:dyDescent="0.2">
      <c r="E303" s="167"/>
    </row>
    <row r="304" spans="1:7" x14ac:dyDescent="0.2">
      <c r="E304" s="167"/>
    </row>
    <row r="305" spans="5:5" x14ac:dyDescent="0.2">
      <c r="E305" s="167"/>
    </row>
    <row r="306" spans="5:5" x14ac:dyDescent="0.2">
      <c r="E306" s="167"/>
    </row>
    <row r="307" spans="5:5" x14ac:dyDescent="0.2">
      <c r="E307" s="167"/>
    </row>
    <row r="308" spans="5:5" x14ac:dyDescent="0.2">
      <c r="E308" s="167"/>
    </row>
    <row r="309" spans="5:5" x14ac:dyDescent="0.2">
      <c r="E309" s="167"/>
    </row>
    <row r="310" spans="5:5" x14ac:dyDescent="0.2">
      <c r="E310" s="167"/>
    </row>
    <row r="311" spans="5:5" x14ac:dyDescent="0.2">
      <c r="E311" s="167"/>
    </row>
    <row r="312" spans="5:5" x14ac:dyDescent="0.2">
      <c r="E312" s="167"/>
    </row>
    <row r="313" spans="5:5" x14ac:dyDescent="0.2">
      <c r="E313" s="167"/>
    </row>
    <row r="314" spans="5:5" x14ac:dyDescent="0.2">
      <c r="E314" s="167"/>
    </row>
    <row r="315" spans="5:5" x14ac:dyDescent="0.2">
      <c r="E315" s="167"/>
    </row>
    <row r="316" spans="5:5" x14ac:dyDescent="0.2">
      <c r="E316" s="167"/>
    </row>
    <row r="317" spans="5:5" x14ac:dyDescent="0.2">
      <c r="E317" s="167"/>
    </row>
    <row r="318" spans="5:5" x14ac:dyDescent="0.2">
      <c r="E318" s="167"/>
    </row>
    <row r="319" spans="5:5" x14ac:dyDescent="0.2">
      <c r="E319" s="167"/>
    </row>
    <row r="320" spans="5:5" x14ac:dyDescent="0.2">
      <c r="E320" s="167"/>
    </row>
    <row r="321" spans="1:7" x14ac:dyDescent="0.2">
      <c r="E321" s="167"/>
    </row>
    <row r="322" spans="1:7" x14ac:dyDescent="0.2">
      <c r="E322" s="167"/>
    </row>
    <row r="323" spans="1:7" x14ac:dyDescent="0.2">
      <c r="E323" s="167"/>
    </row>
    <row r="324" spans="1:7" x14ac:dyDescent="0.2">
      <c r="E324" s="167"/>
    </row>
    <row r="325" spans="1:7" x14ac:dyDescent="0.2">
      <c r="E325" s="167"/>
    </row>
    <row r="326" spans="1:7" x14ac:dyDescent="0.2">
      <c r="E326" s="167"/>
    </row>
    <row r="327" spans="1:7" x14ac:dyDescent="0.2">
      <c r="E327" s="167"/>
    </row>
    <row r="328" spans="1:7" x14ac:dyDescent="0.2">
      <c r="E328" s="167"/>
    </row>
    <row r="329" spans="1:7" x14ac:dyDescent="0.2">
      <c r="E329" s="167"/>
    </row>
    <row r="330" spans="1:7" x14ac:dyDescent="0.2">
      <c r="E330" s="167"/>
    </row>
    <row r="331" spans="1:7" x14ac:dyDescent="0.2">
      <c r="E331" s="167"/>
    </row>
    <row r="332" spans="1:7" x14ac:dyDescent="0.2">
      <c r="E332" s="167"/>
    </row>
    <row r="333" spans="1:7" x14ac:dyDescent="0.2">
      <c r="A333" s="220"/>
      <c r="B333" s="220"/>
    </row>
    <row r="334" spans="1:7" x14ac:dyDescent="0.2">
      <c r="A334" s="219"/>
      <c r="B334" s="219"/>
      <c r="C334" s="222"/>
      <c r="D334" s="222"/>
      <c r="E334" s="223"/>
      <c r="F334" s="222"/>
      <c r="G334" s="224"/>
    </row>
    <row r="335" spans="1:7" x14ac:dyDescent="0.2">
      <c r="A335" s="225"/>
      <c r="B335" s="225"/>
      <c r="C335" s="219"/>
      <c r="D335" s="219"/>
      <c r="E335" s="226"/>
      <c r="F335" s="219"/>
      <c r="G335" s="219"/>
    </row>
    <row r="336" spans="1:7" x14ac:dyDescent="0.2">
      <c r="A336" s="219"/>
      <c r="B336" s="219"/>
      <c r="C336" s="219"/>
      <c r="D336" s="219"/>
      <c r="E336" s="226"/>
      <c r="F336" s="219"/>
      <c r="G336" s="219"/>
    </row>
    <row r="337" spans="1:7" x14ac:dyDescent="0.2">
      <c r="A337" s="219"/>
      <c r="B337" s="219"/>
      <c r="C337" s="219"/>
      <c r="D337" s="219"/>
      <c r="E337" s="226"/>
      <c r="F337" s="219"/>
      <c r="G337" s="219"/>
    </row>
    <row r="338" spans="1:7" x14ac:dyDescent="0.2">
      <c r="A338" s="219"/>
      <c r="B338" s="219"/>
      <c r="C338" s="219"/>
      <c r="D338" s="219"/>
      <c r="E338" s="226"/>
      <c r="F338" s="219"/>
      <c r="G338" s="219"/>
    </row>
    <row r="339" spans="1:7" x14ac:dyDescent="0.2">
      <c r="A339" s="219"/>
      <c r="B339" s="219"/>
      <c r="C339" s="219"/>
      <c r="D339" s="219"/>
      <c r="E339" s="226"/>
      <c r="F339" s="219"/>
      <c r="G339" s="219"/>
    </row>
    <row r="340" spans="1:7" x14ac:dyDescent="0.2">
      <c r="A340" s="219"/>
      <c r="B340" s="219"/>
      <c r="C340" s="219"/>
      <c r="D340" s="219"/>
      <c r="E340" s="226"/>
      <c r="F340" s="219"/>
      <c r="G340" s="219"/>
    </row>
    <row r="341" spans="1:7" x14ac:dyDescent="0.2">
      <c r="A341" s="219"/>
      <c r="B341" s="219"/>
      <c r="C341" s="219"/>
      <c r="D341" s="219"/>
      <c r="E341" s="226"/>
      <c r="F341" s="219"/>
      <c r="G341" s="219"/>
    </row>
    <row r="342" spans="1:7" x14ac:dyDescent="0.2">
      <c r="A342" s="219"/>
      <c r="B342" s="219"/>
      <c r="C342" s="219"/>
      <c r="D342" s="219"/>
      <c r="E342" s="226"/>
      <c r="F342" s="219"/>
      <c r="G342" s="219"/>
    </row>
    <row r="343" spans="1:7" x14ac:dyDescent="0.2">
      <c r="A343" s="219"/>
      <c r="B343" s="219"/>
      <c r="C343" s="219"/>
      <c r="D343" s="219"/>
      <c r="E343" s="226"/>
      <c r="F343" s="219"/>
      <c r="G343" s="219"/>
    </row>
    <row r="344" spans="1:7" x14ac:dyDescent="0.2">
      <c r="A344" s="219"/>
      <c r="B344" s="219"/>
      <c r="C344" s="219"/>
      <c r="D344" s="219"/>
      <c r="E344" s="226"/>
      <c r="F344" s="219"/>
      <c r="G344" s="219"/>
    </row>
    <row r="345" spans="1:7" x14ac:dyDescent="0.2">
      <c r="A345" s="219"/>
      <c r="B345" s="219"/>
      <c r="C345" s="219"/>
      <c r="D345" s="219"/>
      <c r="E345" s="226"/>
      <c r="F345" s="219"/>
      <c r="G345" s="219"/>
    </row>
    <row r="346" spans="1:7" x14ac:dyDescent="0.2">
      <c r="A346" s="219"/>
      <c r="B346" s="219"/>
      <c r="C346" s="219"/>
      <c r="D346" s="219"/>
      <c r="E346" s="226"/>
      <c r="F346" s="219"/>
      <c r="G346" s="219"/>
    </row>
    <row r="347" spans="1:7" x14ac:dyDescent="0.2">
      <c r="A347" s="219"/>
      <c r="B347" s="219"/>
      <c r="C347" s="219"/>
      <c r="D347" s="219"/>
      <c r="E347" s="226"/>
      <c r="F347" s="219"/>
      <c r="G347" s="219"/>
    </row>
  </sheetData>
  <mergeCells count="163">
    <mergeCell ref="C271:D271"/>
    <mergeCell ref="C272:D272"/>
    <mergeCell ref="C273:D273"/>
    <mergeCell ref="C259:D259"/>
    <mergeCell ref="C260:D260"/>
    <mergeCell ref="C261:D261"/>
    <mergeCell ref="C265:D265"/>
    <mergeCell ref="C266:D266"/>
    <mergeCell ref="C267:D267"/>
    <mergeCell ref="C268:D268"/>
    <mergeCell ref="C270:D270"/>
    <mergeCell ref="C253:D253"/>
    <mergeCell ref="C254:D254"/>
    <mergeCell ref="C255:D255"/>
    <mergeCell ref="C256:D256"/>
    <mergeCell ref="C257:D257"/>
    <mergeCell ref="C258:D258"/>
    <mergeCell ref="C236:D236"/>
    <mergeCell ref="C238:D238"/>
    <mergeCell ref="C240:D240"/>
    <mergeCell ref="C242:D242"/>
    <mergeCell ref="C244:D244"/>
    <mergeCell ref="C245:D245"/>
    <mergeCell ref="C246:D246"/>
    <mergeCell ref="C247:D247"/>
    <mergeCell ref="C248:D248"/>
    <mergeCell ref="C224:D224"/>
    <mergeCell ref="C225:D225"/>
    <mergeCell ref="C249:D249"/>
    <mergeCell ref="C250:D250"/>
    <mergeCell ref="C251:D251"/>
    <mergeCell ref="C252:D252"/>
    <mergeCell ref="C212:D212"/>
    <mergeCell ref="C213:D213"/>
    <mergeCell ref="C214:D214"/>
    <mergeCell ref="C216:D216"/>
    <mergeCell ref="C220:D220"/>
    <mergeCell ref="C198:D198"/>
    <mergeCell ref="C203:D203"/>
    <mergeCell ref="C205:D205"/>
    <mergeCell ref="C207:D207"/>
    <mergeCell ref="C208:D208"/>
    <mergeCell ref="C210:D210"/>
    <mergeCell ref="C183:D183"/>
    <mergeCell ref="C188:D188"/>
    <mergeCell ref="C189:D189"/>
    <mergeCell ref="C191:D191"/>
    <mergeCell ref="C192:D192"/>
    <mergeCell ref="C194:D194"/>
    <mergeCell ref="C195:D195"/>
    <mergeCell ref="C197:D197"/>
    <mergeCell ref="C174:D174"/>
    <mergeCell ref="C176:D176"/>
    <mergeCell ref="C177:D177"/>
    <mergeCell ref="C179:D179"/>
    <mergeCell ref="C180:D180"/>
    <mergeCell ref="C182:D182"/>
    <mergeCell ref="C167:D167"/>
    <mergeCell ref="C168:D168"/>
    <mergeCell ref="C169:D169"/>
    <mergeCell ref="C170:D170"/>
    <mergeCell ref="C171:D171"/>
    <mergeCell ref="C173:D173"/>
    <mergeCell ref="C160:D160"/>
    <mergeCell ref="C161:D161"/>
    <mergeCell ref="C162:D162"/>
    <mergeCell ref="C163:D163"/>
    <mergeCell ref="C164:D164"/>
    <mergeCell ref="C166:D166"/>
    <mergeCell ref="C153:D153"/>
    <mergeCell ref="C154:D154"/>
    <mergeCell ref="C155:D155"/>
    <mergeCell ref="C157:D157"/>
    <mergeCell ref="C158:D158"/>
    <mergeCell ref="C159:D159"/>
    <mergeCell ref="C146:D146"/>
    <mergeCell ref="C147:D147"/>
    <mergeCell ref="C148:D148"/>
    <mergeCell ref="C150:D150"/>
    <mergeCell ref="C151:D151"/>
    <mergeCell ref="C152:D152"/>
    <mergeCell ref="C138:D138"/>
    <mergeCell ref="C139:D139"/>
    <mergeCell ref="C141:D141"/>
    <mergeCell ref="C142:D142"/>
    <mergeCell ref="C143:D143"/>
    <mergeCell ref="C145:D145"/>
    <mergeCell ref="C130:D130"/>
    <mergeCell ref="C131:D131"/>
    <mergeCell ref="C133:D133"/>
    <mergeCell ref="C134:D134"/>
    <mergeCell ref="C135:D135"/>
    <mergeCell ref="C137:D137"/>
    <mergeCell ref="C121:D121"/>
    <mergeCell ref="C123:D123"/>
    <mergeCell ref="C124:D124"/>
    <mergeCell ref="C126:D126"/>
    <mergeCell ref="C127:D127"/>
    <mergeCell ref="C128:D128"/>
    <mergeCell ref="C111:D111"/>
    <mergeCell ref="C113:D113"/>
    <mergeCell ref="C114:D114"/>
    <mergeCell ref="C115:D115"/>
    <mergeCell ref="C116:D116"/>
    <mergeCell ref="C118:D118"/>
    <mergeCell ref="C119:D119"/>
    <mergeCell ref="C120:D120"/>
    <mergeCell ref="C104:D104"/>
    <mergeCell ref="C106:D106"/>
    <mergeCell ref="C93:D93"/>
    <mergeCell ref="C95:D95"/>
    <mergeCell ref="C96:D96"/>
    <mergeCell ref="C97:D97"/>
    <mergeCell ref="C82:D82"/>
    <mergeCell ref="C84:D84"/>
    <mergeCell ref="C85:D85"/>
    <mergeCell ref="C87:D87"/>
    <mergeCell ref="C89:D89"/>
    <mergeCell ref="C74:D74"/>
    <mergeCell ref="C75:D75"/>
    <mergeCell ref="C77:D77"/>
    <mergeCell ref="C78:D78"/>
    <mergeCell ref="C65:D65"/>
    <mergeCell ref="C66:D66"/>
    <mergeCell ref="C70:D70"/>
    <mergeCell ref="C59:D59"/>
    <mergeCell ref="C60:D60"/>
    <mergeCell ref="C61:D61"/>
    <mergeCell ref="C62:D62"/>
    <mergeCell ref="C63:D63"/>
    <mergeCell ref="C64:D64"/>
    <mergeCell ref="C52:D52"/>
    <mergeCell ref="C53:D53"/>
    <mergeCell ref="C54:D54"/>
    <mergeCell ref="C56:D56"/>
    <mergeCell ref="C57:D57"/>
    <mergeCell ref="C58:D58"/>
    <mergeCell ref="C43:D43"/>
    <mergeCell ref="C44:D44"/>
    <mergeCell ref="C45:D45"/>
    <mergeCell ref="C47:D47"/>
    <mergeCell ref="C48:D48"/>
    <mergeCell ref="C49:D49"/>
    <mergeCell ref="C50:D50"/>
    <mergeCell ref="C51:D51"/>
    <mergeCell ref="C35:D35"/>
    <mergeCell ref="C36:D36"/>
    <mergeCell ref="C38:D38"/>
    <mergeCell ref="C39:D39"/>
    <mergeCell ref="C21:D21"/>
    <mergeCell ref="C23:D23"/>
    <mergeCell ref="C25:D25"/>
    <mergeCell ref="C27:D27"/>
    <mergeCell ref="C29:D29"/>
    <mergeCell ref="C31:D31"/>
    <mergeCell ref="C12:D12"/>
    <mergeCell ref="C14:D14"/>
    <mergeCell ref="C16:D16"/>
    <mergeCell ref="C17:D17"/>
    <mergeCell ref="A1:G1"/>
    <mergeCell ref="A3:B3"/>
    <mergeCell ref="A4:B4"/>
    <mergeCell ref="E4:G4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37</vt:i4>
      </vt:variant>
    </vt:vector>
  </HeadingPairs>
  <TitlesOfParts>
    <vt:vector size="40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SazbaDPH1</vt:lpstr>
      <vt:lpstr>SazbaDPH2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Company>ATC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Kříž</dc:creator>
  <cp:lastModifiedBy>Jaroslav Kříž</cp:lastModifiedBy>
  <dcterms:created xsi:type="dcterms:W3CDTF">2017-02-17T08:47:57Z</dcterms:created>
  <dcterms:modified xsi:type="dcterms:W3CDTF">2017-02-17T08:50:05Z</dcterms:modified>
</cp:coreProperties>
</file>