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0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Rekapitulace!$G$9</definedName>
    <definedName name="Dodavka0">Položky!#REF!</definedName>
    <definedName name="HSV">Rekapitulace!$E$9</definedName>
    <definedName name="HSV0">Položky!#REF!</definedName>
    <definedName name="HZS">Rekapitulace!$I$9</definedName>
    <definedName name="HZS0">Položky!#REF!</definedName>
    <definedName name="JKSO">'Krycí list'!$G$2</definedName>
    <definedName name="MJ">'Krycí list'!$G$5</definedName>
    <definedName name="Mont">Rekapitulace!$H$9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Položky!$A$1:$G$20</definedName>
    <definedName name="_xlnm.Print_Area" localSheetId="1">Rekapitulace!$A$1:$I$23</definedName>
    <definedName name="PocetMJ">'Krycí list'!$G$6</definedName>
    <definedName name="Poznamka">'Krycí list'!$B$37</definedName>
    <definedName name="Projektant">'Krycí list'!$C$8</definedName>
    <definedName name="PSV">Rekapitulace!$F$9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Rekapitulace!$H$22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19" i="3"/>
  <c r="BD19" i="3"/>
  <c r="BC19" i="3"/>
  <c r="BB19" i="3"/>
  <c r="G19" i="3"/>
  <c r="BA19" i="3" s="1"/>
  <c r="BE18" i="3"/>
  <c r="BD18" i="3"/>
  <c r="BC18" i="3"/>
  <c r="BB18" i="3"/>
  <c r="BA18" i="3"/>
  <c r="G18" i="3"/>
  <c r="BE17" i="3"/>
  <c r="BD17" i="3"/>
  <c r="BD20" i="3" s="1"/>
  <c r="H8" i="2" s="1"/>
  <c r="BC17" i="3"/>
  <c r="BC20" i="3" s="1"/>
  <c r="G8" i="2" s="1"/>
  <c r="BB17" i="3"/>
  <c r="G17" i="3"/>
  <c r="BA17" i="3" s="1"/>
  <c r="BE16" i="3"/>
  <c r="BE20" i="3" s="1"/>
  <c r="I8" i="2" s="1"/>
  <c r="BD16" i="3"/>
  <c r="BC16" i="3"/>
  <c r="BB16" i="3"/>
  <c r="BA16" i="3"/>
  <c r="G16" i="3"/>
  <c r="B8" i="2"/>
  <c r="A8" i="2"/>
  <c r="BB20" i="3"/>
  <c r="F8" i="2" s="1"/>
  <c r="C20" i="3"/>
  <c r="BE12" i="3"/>
  <c r="BD12" i="3"/>
  <c r="BC12" i="3"/>
  <c r="BB12" i="3"/>
  <c r="G12" i="3"/>
  <c r="BA12" i="3" s="1"/>
  <c r="BE10" i="3"/>
  <c r="BD10" i="3"/>
  <c r="BD14" i="3" s="1"/>
  <c r="H7" i="2" s="1"/>
  <c r="BC10" i="3"/>
  <c r="BB10" i="3"/>
  <c r="G10" i="3"/>
  <c r="BA10" i="3" s="1"/>
  <c r="BE8" i="3"/>
  <c r="BD8" i="3"/>
  <c r="BC8" i="3"/>
  <c r="BB8" i="3"/>
  <c r="BB14" i="3" s="1"/>
  <c r="F7" i="2" s="1"/>
  <c r="F9" i="2" s="1"/>
  <c r="C16" i="1" s="1"/>
  <c r="BA8" i="3"/>
  <c r="G8" i="3"/>
  <c r="B7" i="2"/>
  <c r="A7" i="2"/>
  <c r="C14" i="3"/>
  <c r="E4" i="3"/>
  <c r="C4" i="3"/>
  <c r="F3" i="3"/>
  <c r="C3" i="3"/>
  <c r="C2" i="2"/>
  <c r="C1" i="2"/>
  <c r="C33" i="1"/>
  <c r="F33" i="1" s="1"/>
  <c r="C31" i="1"/>
  <c r="C9" i="1"/>
  <c r="G7" i="1"/>
  <c r="D2" i="1"/>
  <c r="C2" i="1"/>
  <c r="BC14" i="3" l="1"/>
  <c r="G7" i="2" s="1"/>
  <c r="BA14" i="3"/>
  <c r="E7" i="2" s="1"/>
  <c r="BE14" i="3"/>
  <c r="I7" i="2" s="1"/>
  <c r="I9" i="2" s="1"/>
  <c r="C21" i="1" s="1"/>
  <c r="H9" i="2"/>
  <c r="C17" i="1" s="1"/>
  <c r="BA20" i="3"/>
  <c r="E8" i="2" s="1"/>
  <c r="E9" i="2" s="1"/>
  <c r="G9" i="2"/>
  <c r="C18" i="1" s="1"/>
  <c r="G14" i="3"/>
  <c r="G20" i="3"/>
  <c r="G20" i="2" l="1"/>
  <c r="I20" i="2" s="1"/>
  <c r="G21" i="1" s="1"/>
  <c r="G16" i="2"/>
  <c r="I16" i="2" s="1"/>
  <c r="G17" i="1" s="1"/>
  <c r="G14" i="2"/>
  <c r="I14" i="2" s="1"/>
  <c r="G17" i="2"/>
  <c r="I17" i="2" s="1"/>
  <c r="G18" i="1" s="1"/>
  <c r="C15" i="1"/>
  <c r="C19" i="1" s="1"/>
  <c r="C22" i="1" s="1"/>
  <c r="G21" i="2"/>
  <c r="I21" i="2" s="1"/>
  <c r="G19" i="2"/>
  <c r="I19" i="2" s="1"/>
  <c r="G20" i="1" s="1"/>
  <c r="G18" i="2"/>
  <c r="I18" i="2" s="1"/>
  <c r="G19" i="1" s="1"/>
  <c r="G15" i="2"/>
  <c r="I15" i="2" s="1"/>
  <c r="G16" i="1" s="1"/>
  <c r="H22" i="2" l="1"/>
  <c r="G23" i="1" s="1"/>
  <c r="G22" i="1" s="1"/>
  <c r="G15" i="1"/>
  <c r="C23" i="1" l="1"/>
  <c r="F30" i="1" s="1"/>
  <c r="F31" i="1" l="1"/>
  <c r="F34" i="1" s="1"/>
</calcChain>
</file>

<file path=xl/sharedStrings.xml><?xml version="1.0" encoding="utf-8"?>
<sst xmlns="http://schemas.openxmlformats.org/spreadsheetml/2006/main" count="146" uniqueCount="112">
  <si>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</si>
  <si>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</si>
  <si>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</si>
  <si>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</si>
  <si>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</si>
  <si>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</si>
  <si>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</si>
  <si>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</si>
  <si>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</si>
  <si>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</si>
  <si>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</si>
  <si>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</si>
  <si>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</si>
  <si>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</si>
  <si>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</si>
  <si>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</si>
  <si>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</si>
  <si>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</si>
  <si>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</si>
  <si>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</si>
  <si>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</si>
  <si>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</si>
  <si>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</si>
  <si>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</si>
  <si>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</si>
  <si>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</si>
  <si>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</si>
  <si>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</si>
  <si>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</si>
  <si>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</si>
  <si>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</si>
  <si>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</si>
  <si>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</si>
  <si>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</si>
  <si>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</si>
  <si>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</si>
  <si>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</si>
  <si>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</si>
  <si>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</si>
  <si>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</si>
  <si>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</si>
  <si>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</si>
  <si>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</si>
  <si>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</si>
  <si>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</si>
  <si>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</si>
  <si>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</si>
  <si>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</si>
  <si>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</si>
  <si>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</si>
  <si>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</si>
  <si>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</si>
  <si>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</si>
  <si>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</si>
  <si>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</si>
  <si>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</si>
  <si>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</si>
  <si>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</si>
  <si>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</si>
  <si>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</si>
  <si>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</si>
  <si>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</si>
  <si>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</si>
  <si>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</si>
  <si>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</si>
  <si>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</si>
  <si>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</si>
  <si>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</si>
  <si>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</si>
  <si>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</si>
  <si>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</si>
  <si>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</si>
  <si>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</si>
  <si>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</si>
  <si>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</si>
  <si>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</si>
  <si>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SLEPÝ ROZPOČET</t>
  </si>
  <si>
    <t>Slepý rozpočet</t>
  </si>
  <si>
    <t>80321</t>
  </si>
  <si>
    <t>Rekonstrukce kaple Panny Marie v Kačlehách</t>
  </si>
  <si>
    <t>02</t>
  </si>
  <si>
    <t>Rekonstrukce kaple - nezpůsobilé náklady</t>
  </si>
  <si>
    <t>162701105R00</t>
  </si>
  <si>
    <t xml:space="preserve">Vodorovné přemístění výkopku z hor.1-4 do 10000 m </t>
  </si>
  <si>
    <t>m3</t>
  </si>
  <si>
    <t>(1,4962+17,42)-12,899</t>
  </si>
  <si>
    <t>171201201R00</t>
  </si>
  <si>
    <t xml:space="preserve">Uložení sypaniny na skládku </t>
  </si>
  <si>
    <t>171201206U00</t>
  </si>
  <si>
    <t xml:space="preserve">Skládkovné - ostatní zeminy </t>
  </si>
  <si>
    <t>t</t>
  </si>
  <si>
    <t>6,0172*1,7</t>
  </si>
  <si>
    <t>D96</t>
  </si>
  <si>
    <t>Přesuny suti a vybouraných hmot</t>
  </si>
  <si>
    <t>979011111R00</t>
  </si>
  <si>
    <t xml:space="preserve">Svislá doprava suti a vybour. hmot za 2.NP a 1.PP </t>
  </si>
  <si>
    <t>979081111R00</t>
  </si>
  <si>
    <t xml:space="preserve">Odvoz suti a vybour. hmot na skládku do 1 km </t>
  </si>
  <si>
    <t>979081121R00</t>
  </si>
  <si>
    <t>Příplatek k odvozu za každý další 1 km 10-1=9km</t>
  </si>
  <si>
    <t>979990001R00</t>
  </si>
  <si>
    <t>Poplatek za skládku stavební suti skládka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</si>
  <si>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</si>
  <si>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</si>
  <si>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</si>
  <si>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</si>
  <si>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</si>
  <si>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</si>
  <si>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</si>
  <si>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</si>
  <si>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Kříž</t>
  </si>
  <si>
    <t>Zpevněné plochy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</si>
</sst>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2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0" fontId="19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0" fillId="3" borderId="62" xfId="1" applyNumberFormat="1" applyFont="1" applyFill="1" applyBorder="1" applyAlignment="1">
      <alignment horizontal="right" wrapText="1"/>
    </xf>
    <xf numFmtId="0" fontId="20" fillId="3" borderId="34" xfId="1" applyFont="1" applyFill="1" applyBorder="1" applyAlignment="1">
      <alignment horizontal="left" wrapText="1"/>
    </xf>
    <xf numFmtId="0" fontId="20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14" fontId="3" fillId="0" borderId="13" xfId="0" applyNumberFormat="1" applyFont="1" applyBorder="1"/>
    <xf numFmtId="0" fontId="0" fillId="0" borderId="0" xfId="0" applyAlignment="1">
      <alignment horizontal="left" wrapTex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  <xf numFmtId="49" fontId="20" fillId="3" borderId="60" xfId="1" applyNumberFormat="1" applyFont="1" applyFill="1" applyBorder="1" applyAlignment="1">
      <alignment horizontal="left" wrapText="1"/>
    </xf>
    <xf numFmtId="49" fontId="21" fillId="0" borderId="61" xfId="0" applyNumberFormat="1" applyFont="1" applyBorder="1" applyAlignment="1">
      <alignment horizontal="left" wrapTex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>
      <selection activeCell="B37" sqref="B37:G45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76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 t="str">
        <f>Rekapitulace!H1</f>
        <v>02</v>
      </c>
      <c r="D2" s="5" t="str">
        <f>Rekapitulace!G2</f>
        <v>Rekonstrukce kaple - nezpůsobilé náklady</v>
      </c>
      <c r="E2" s="6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 x14ac:dyDescent="0.2">
      <c r="A5" s="17" t="s">
        <v>80</v>
      </c>
      <c r="B5" s="18"/>
      <c r="C5" s="19" t="s">
        <v>111</v>
      </c>
      <c r="D5" s="20"/>
      <c r="E5" s="18"/>
      <c r="F5" s="13" t="s">
        <v>6</v>
      </c>
      <c r="G5" s="14"/>
    </row>
    <row r="6" spans="1:57" ht="12.95" customHeight="1" x14ac:dyDescent="0.2">
      <c r="A6" s="15" t="s">
        <v>7</v>
      </c>
      <c r="B6" s="10"/>
      <c r="C6" s="11" t="s">
        <v>8</v>
      </c>
      <c r="D6" s="11"/>
      <c r="E6" s="12"/>
      <c r="F6" s="21" t="s">
        <v>9</v>
      </c>
      <c r="G6" s="22"/>
      <c r="O6" s="23"/>
    </row>
    <row r="7" spans="1:57" ht="12.95" customHeight="1" x14ac:dyDescent="0.2">
      <c r="A7" s="24" t="s">
        <v>78</v>
      </c>
      <c r="B7" s="25"/>
      <c r="C7" s="26" t="s">
        <v>79</v>
      </c>
      <c r="D7" s="27"/>
      <c r="E7" s="27"/>
      <c r="F7" s="28" t="s">
        <v>10</v>
      </c>
      <c r="G7" s="22">
        <f>IF(PocetMJ=0,,ROUND((F30+F32)/PocetMJ,1))</f>
        <v>0</v>
      </c>
    </row>
    <row r="8" spans="1:57" x14ac:dyDescent="0.2">
      <c r="A8" s="29" t="s">
        <v>11</v>
      </c>
      <c r="B8" s="13"/>
      <c r="C8" s="211"/>
      <c r="D8" s="211"/>
      <c r="E8" s="212"/>
      <c r="F8" s="30" t="s">
        <v>12</v>
      </c>
      <c r="G8" s="31"/>
      <c r="H8" s="32"/>
      <c r="I8" s="33"/>
    </row>
    <row r="9" spans="1:57" x14ac:dyDescent="0.2">
      <c r="A9" s="29" t="s">
        <v>13</v>
      </c>
      <c r="B9" s="13"/>
      <c r="C9" s="211">
        <f>Projektant</f>
        <v>0</v>
      </c>
      <c r="D9" s="211"/>
      <c r="E9" s="212"/>
      <c r="F9" s="13"/>
      <c r="G9" s="34"/>
      <c r="H9" s="35"/>
    </row>
    <row r="10" spans="1:57" x14ac:dyDescent="0.2">
      <c r="A10" s="29" t="s">
        <v>14</v>
      </c>
      <c r="B10" s="13"/>
      <c r="C10" s="211"/>
      <c r="D10" s="211"/>
      <c r="E10" s="211"/>
      <c r="F10" s="36"/>
      <c r="G10" s="37"/>
      <c r="H10" s="38"/>
    </row>
    <row r="11" spans="1:57" ht="13.5" customHeight="1" x14ac:dyDescent="0.2">
      <c r="A11" s="29" t="s">
        <v>15</v>
      </c>
      <c r="B11" s="13"/>
      <c r="C11" s="211"/>
      <c r="D11" s="211"/>
      <c r="E11" s="211"/>
      <c r="F11" s="39" t="s">
        <v>16</v>
      </c>
      <c r="G11" s="40">
        <v>80321</v>
      </c>
      <c r="H11" s="35"/>
      <c r="BA11" s="41"/>
      <c r="BB11" s="41"/>
      <c r="BC11" s="41"/>
      <c r="BD11" s="41"/>
      <c r="BE11" s="41"/>
    </row>
    <row r="12" spans="1:57" ht="12.75" customHeight="1" x14ac:dyDescent="0.2">
      <c r="A12" s="42" t="s">
        <v>17</v>
      </c>
      <c r="B12" s="10"/>
      <c r="C12" s="213" t="s">
        <v>110</v>
      </c>
      <c r="D12" s="213"/>
      <c r="E12" s="213"/>
      <c r="F12" s="43" t="s">
        <v>18</v>
      </c>
      <c r="G12" s="44"/>
      <c r="H12" s="35"/>
    </row>
    <row r="13" spans="1:57" ht="28.5" customHeight="1" thickBot="1" x14ac:dyDescent="0.25">
      <c r="A13" s="45" t="s">
        <v>19</v>
      </c>
      <c r="B13" s="46"/>
      <c r="C13" s="46"/>
      <c r="D13" s="46"/>
      <c r="E13" s="47"/>
      <c r="F13" s="47"/>
      <c r="G13" s="48"/>
      <c r="H13" s="35"/>
    </row>
    <row r="14" spans="1:57" ht="17.25" customHeight="1" thickBot="1" x14ac:dyDescent="0.25">
      <c r="A14" s="49" t="s">
        <v>20</v>
      </c>
      <c r="B14" s="50"/>
      <c r="C14" s="51"/>
      <c r="D14" s="52" t="s">
        <v>21</v>
      </c>
      <c r="E14" s="53"/>
      <c r="F14" s="53"/>
      <c r="G14" s="51"/>
    </row>
    <row r="15" spans="1:57" ht="15.95" customHeight="1" x14ac:dyDescent="0.2">
      <c r="A15" s="54"/>
      <c r="B15" s="55" t="s">
        <v>22</v>
      </c>
      <c r="C15" s="56">
        <f>HSV</f>
        <v>0</v>
      </c>
      <c r="D15" s="57" t="str">
        <f>Rekapitulace!A14</f>
        <v>Ztížené výrobní podmínky</v>
      </c>
      <c r="E15" s="58"/>
      <c r="F15" s="59"/>
      <c r="G15" s="56">
        <f>Rekapitulace!I14</f>
        <v>0</v>
      </c>
    </row>
    <row r="16" spans="1:57" ht="15.95" customHeight="1" x14ac:dyDescent="0.2">
      <c r="A16" s="54" t="s">
        <v>23</v>
      </c>
      <c r="B16" s="55" t="s">
        <v>24</v>
      </c>
      <c r="C16" s="56">
        <f>PSV</f>
        <v>0</v>
      </c>
      <c r="D16" s="9" t="str">
        <f>Rekapitulace!A15</f>
        <v>Oborová přirážka</v>
      </c>
      <c r="E16" s="60"/>
      <c r="F16" s="61"/>
      <c r="G16" s="56">
        <f>Rekapitulace!I15</f>
        <v>0</v>
      </c>
    </row>
    <row r="17" spans="1:7" ht="15.95" customHeight="1" x14ac:dyDescent="0.2">
      <c r="A17" s="54" t="s">
        <v>25</v>
      </c>
      <c r="B17" s="55" t="s">
        <v>26</v>
      </c>
      <c r="C17" s="56">
        <f>Mont</f>
        <v>0</v>
      </c>
      <c r="D17" s="9" t="str">
        <f>Rekapitulace!A16</f>
        <v>Přesun stavebních kapacit</v>
      </c>
      <c r="E17" s="60"/>
      <c r="F17" s="61"/>
      <c r="G17" s="56">
        <f>Rekapitulace!I16</f>
        <v>0</v>
      </c>
    </row>
    <row r="18" spans="1:7" ht="15.95" customHeight="1" x14ac:dyDescent="0.2">
      <c r="A18" s="62" t="s">
        <v>27</v>
      </c>
      <c r="B18" s="63" t="s">
        <v>28</v>
      </c>
      <c r="C18" s="56">
        <f>Dodavka</f>
        <v>0</v>
      </c>
      <c r="D18" s="9" t="str">
        <f>Rekapitulace!A17</f>
        <v>Mimostaveništní doprava</v>
      </c>
      <c r="E18" s="60"/>
      <c r="F18" s="61"/>
      <c r="G18" s="56">
        <f>Rekapitulace!I17</f>
        <v>0</v>
      </c>
    </row>
    <row r="19" spans="1:7" ht="15.95" customHeight="1" x14ac:dyDescent="0.2">
      <c r="A19" s="64" t="s">
        <v>29</v>
      </c>
      <c r="B19" s="55"/>
      <c r="C19" s="56">
        <f>SUM(C15:C18)</f>
        <v>0</v>
      </c>
      <c r="D19" s="9" t="str">
        <f>Rekapitulace!A18</f>
        <v>Zařízení staveniště</v>
      </c>
      <c r="E19" s="60"/>
      <c r="F19" s="61"/>
      <c r="G19" s="56">
        <f>Rekapitulace!I18</f>
        <v>0</v>
      </c>
    </row>
    <row r="20" spans="1:7" ht="15.95" customHeight="1" x14ac:dyDescent="0.2">
      <c r="A20" s="64"/>
      <c r="B20" s="55"/>
      <c r="C20" s="56"/>
      <c r="D20" s="9" t="str">
        <f>Rekapitulace!A19</f>
        <v>Provoz investora</v>
      </c>
      <c r="E20" s="60"/>
      <c r="F20" s="61"/>
      <c r="G20" s="56">
        <f>Rekapitulace!I19</f>
        <v>0</v>
      </c>
    </row>
    <row r="21" spans="1:7" ht="15.95" customHeight="1" x14ac:dyDescent="0.2">
      <c r="A21" s="64" t="s">
        <v>30</v>
      </c>
      <c r="B21" s="55"/>
      <c r="C21" s="56">
        <f>HZS</f>
        <v>0</v>
      </c>
      <c r="D21" s="9" t="str">
        <f>Rekapitulace!A20</f>
        <v>Kompletační činnost (IČD)</v>
      </c>
      <c r="E21" s="60"/>
      <c r="F21" s="61"/>
      <c r="G21" s="56">
        <f>Rekapitulace!I20</f>
        <v>0</v>
      </c>
    </row>
    <row r="22" spans="1:7" ht="15.95" customHeight="1" x14ac:dyDescent="0.2">
      <c r="A22" s="65" t="s">
        <v>31</v>
      </c>
      <c r="B22" s="66"/>
      <c r="C22" s="56">
        <f>C19+C21</f>
        <v>0</v>
      </c>
      <c r="D22" s="9" t="s">
        <v>32</v>
      </c>
      <c r="E22" s="60"/>
      <c r="F22" s="61"/>
      <c r="G22" s="56">
        <f>G23-SUM(G15:G21)</f>
        <v>0</v>
      </c>
    </row>
    <row r="23" spans="1:7" ht="15.95" customHeight="1" thickBot="1" x14ac:dyDescent="0.25">
      <c r="A23" s="214" t="s">
        <v>33</v>
      </c>
      <c r="B23" s="215"/>
      <c r="C23" s="67">
        <f>C22+G23</f>
        <v>0</v>
      </c>
      <c r="D23" s="68" t="s">
        <v>34</v>
      </c>
      <c r="E23" s="69"/>
      <c r="F23" s="70"/>
      <c r="G23" s="56">
        <f>VRN</f>
        <v>0</v>
      </c>
    </row>
    <row r="24" spans="1:7" x14ac:dyDescent="0.2">
      <c r="A24" s="71" t="s">
        <v>35</v>
      </c>
      <c r="B24" s="72"/>
      <c r="C24" s="73"/>
      <c r="D24" s="72" t="s">
        <v>36</v>
      </c>
      <c r="E24" s="72"/>
      <c r="F24" s="74" t="s">
        <v>37</v>
      </c>
      <c r="G24" s="75"/>
    </row>
    <row r="25" spans="1:7" x14ac:dyDescent="0.2">
      <c r="A25" s="65" t="s">
        <v>38</v>
      </c>
      <c r="B25" s="66"/>
      <c r="C25" s="76"/>
      <c r="D25" s="66" t="s">
        <v>38</v>
      </c>
      <c r="E25" s="77"/>
      <c r="F25" s="78" t="s">
        <v>38</v>
      </c>
      <c r="G25" s="79"/>
    </row>
    <row r="26" spans="1:7" ht="37.5" customHeight="1" x14ac:dyDescent="0.2">
      <c r="A26" s="65" t="s">
        <v>39</v>
      </c>
      <c r="B26" s="80"/>
      <c r="C26" s="204">
        <v>42783</v>
      </c>
      <c r="D26" s="66" t="s">
        <v>39</v>
      </c>
      <c r="E26" s="77"/>
      <c r="F26" s="78" t="s">
        <v>39</v>
      </c>
      <c r="G26" s="79"/>
    </row>
    <row r="27" spans="1:7" x14ac:dyDescent="0.2">
      <c r="A27" s="65"/>
      <c r="B27" s="81"/>
      <c r="C27" s="76"/>
      <c r="D27" s="66"/>
      <c r="E27" s="77"/>
      <c r="F27" s="78"/>
      <c r="G27" s="79"/>
    </row>
    <row r="28" spans="1:7" x14ac:dyDescent="0.2">
      <c r="A28" s="65" t="s">
        <v>40</v>
      </c>
      <c r="B28" s="66"/>
      <c r="C28" s="76"/>
      <c r="D28" s="78" t="s">
        <v>41</v>
      </c>
      <c r="E28" s="76"/>
      <c r="F28" s="82" t="s">
        <v>41</v>
      </c>
      <c r="G28" s="79"/>
    </row>
    <row r="29" spans="1:7" ht="69" customHeight="1" x14ac:dyDescent="0.2">
      <c r="A29" s="65"/>
      <c r="B29" s="66"/>
      <c r="C29" s="83"/>
      <c r="D29" s="84"/>
      <c r="E29" s="83"/>
      <c r="F29" s="66"/>
      <c r="G29" s="79"/>
    </row>
    <row r="30" spans="1:7" x14ac:dyDescent="0.2">
      <c r="A30" s="85" t="s">
        <v>42</v>
      </c>
      <c r="B30" s="86"/>
      <c r="C30" s="87">
        <v>21</v>
      </c>
      <c r="D30" s="86" t="s">
        <v>43</v>
      </c>
      <c r="E30" s="88"/>
      <c r="F30" s="206">
        <f>C23-F32</f>
        <v>0</v>
      </c>
      <c r="G30" s="207"/>
    </row>
    <row r="31" spans="1:7" x14ac:dyDescent="0.2">
      <c r="A31" s="85" t="s">
        <v>44</v>
      </c>
      <c r="B31" s="86"/>
      <c r="C31" s="87">
        <f>SazbaDPH1</f>
        <v>21</v>
      </c>
      <c r="D31" s="86" t="s">
        <v>45</v>
      </c>
      <c r="E31" s="88"/>
      <c r="F31" s="206">
        <f>ROUND(PRODUCT(F30,C31/100),0)</f>
        <v>0</v>
      </c>
      <c r="G31" s="207"/>
    </row>
    <row r="32" spans="1:7" x14ac:dyDescent="0.2">
      <c r="A32" s="85" t="s">
        <v>42</v>
      </c>
      <c r="B32" s="86"/>
      <c r="C32" s="87">
        <v>0</v>
      </c>
      <c r="D32" s="86" t="s">
        <v>45</v>
      </c>
      <c r="E32" s="88"/>
      <c r="F32" s="206">
        <v>0</v>
      </c>
      <c r="G32" s="207"/>
    </row>
    <row r="33" spans="1:8" x14ac:dyDescent="0.2">
      <c r="A33" s="85" t="s">
        <v>44</v>
      </c>
      <c r="B33" s="89"/>
      <c r="C33" s="90">
        <f>SazbaDPH2</f>
        <v>0</v>
      </c>
      <c r="D33" s="86" t="s">
        <v>45</v>
      </c>
      <c r="E33" s="61"/>
      <c r="F33" s="206">
        <f>ROUND(PRODUCT(F32,C33/100),0)</f>
        <v>0</v>
      </c>
      <c r="G33" s="207"/>
    </row>
    <row r="34" spans="1:8" s="94" customFormat="1" ht="19.5" customHeight="1" thickBot="1" x14ac:dyDescent="0.3">
      <c r="A34" s="91" t="s">
        <v>46</v>
      </c>
      <c r="B34" s="92"/>
      <c r="C34" s="92"/>
      <c r="D34" s="92"/>
      <c r="E34" s="93"/>
      <c r="F34" s="208">
        <f>ROUND(SUM(F30:F33),0)</f>
        <v>0</v>
      </c>
      <c r="G34" s="209"/>
    </row>
    <row r="36" spans="1:8" x14ac:dyDescent="0.2">
      <c r="A36" s="95" t="s">
        <v>47</v>
      </c>
      <c r="B36" s="95"/>
      <c r="C36" s="95"/>
      <c r="D36" s="95"/>
      <c r="E36" s="95"/>
      <c r="F36" s="95"/>
      <c r="G36" s="95"/>
      <c r="H36" t="s">
        <v>5</v>
      </c>
    </row>
    <row r="37" spans="1:8" ht="14.25" customHeight="1" x14ac:dyDescent="0.2">
      <c r="A37" s="95"/>
      <c r="B37" s="210"/>
      <c r="C37" s="210"/>
      <c r="D37" s="210"/>
      <c r="E37" s="210"/>
      <c r="F37" s="210"/>
      <c r="G37" s="210"/>
      <c r="H37" t="s">
        <v>5</v>
      </c>
    </row>
    <row r="38" spans="1:8" ht="12.75" customHeight="1" x14ac:dyDescent="0.2">
      <c r="A38" s="96"/>
      <c r="B38" s="210"/>
      <c r="C38" s="210"/>
      <c r="D38" s="210"/>
      <c r="E38" s="210"/>
      <c r="F38" s="210"/>
      <c r="G38" s="210"/>
      <c r="H38" t="s">
        <v>5</v>
      </c>
    </row>
    <row r="39" spans="1:8" x14ac:dyDescent="0.2">
      <c r="A39" s="96"/>
      <c r="B39" s="210"/>
      <c r="C39" s="210"/>
      <c r="D39" s="210"/>
      <c r="E39" s="210"/>
      <c r="F39" s="210"/>
      <c r="G39" s="210"/>
      <c r="H39" t="s">
        <v>5</v>
      </c>
    </row>
    <row r="40" spans="1:8" x14ac:dyDescent="0.2">
      <c r="A40" s="96"/>
      <c r="B40" s="210"/>
      <c r="C40" s="210"/>
      <c r="D40" s="210"/>
      <c r="E40" s="210"/>
      <c r="F40" s="210"/>
      <c r="G40" s="210"/>
      <c r="H40" t="s">
        <v>5</v>
      </c>
    </row>
    <row r="41" spans="1:8" x14ac:dyDescent="0.2">
      <c r="A41" s="96"/>
      <c r="B41" s="210"/>
      <c r="C41" s="210"/>
      <c r="D41" s="210"/>
      <c r="E41" s="210"/>
      <c r="F41" s="210"/>
      <c r="G41" s="210"/>
      <c r="H41" t="s">
        <v>5</v>
      </c>
    </row>
    <row r="42" spans="1:8" x14ac:dyDescent="0.2">
      <c r="A42" s="96"/>
      <c r="B42" s="210"/>
      <c r="C42" s="210"/>
      <c r="D42" s="210"/>
      <c r="E42" s="210"/>
      <c r="F42" s="210"/>
      <c r="G42" s="210"/>
      <c r="H42" t="s">
        <v>5</v>
      </c>
    </row>
    <row r="43" spans="1:8" x14ac:dyDescent="0.2">
      <c r="A43" s="96"/>
      <c r="B43" s="210"/>
      <c r="C43" s="210"/>
      <c r="D43" s="210"/>
      <c r="E43" s="210"/>
      <c r="F43" s="210"/>
      <c r="G43" s="210"/>
      <c r="H43" t="s">
        <v>5</v>
      </c>
    </row>
    <row r="44" spans="1:8" x14ac:dyDescent="0.2">
      <c r="A44" s="96"/>
      <c r="B44" s="210"/>
      <c r="C44" s="210"/>
      <c r="D44" s="210"/>
      <c r="E44" s="210"/>
      <c r="F44" s="210"/>
      <c r="G44" s="210"/>
      <c r="H44" t="s">
        <v>5</v>
      </c>
    </row>
    <row r="45" spans="1:8" ht="0.75" customHeight="1" x14ac:dyDescent="0.2">
      <c r="A45" s="96"/>
      <c r="B45" s="210"/>
      <c r="C45" s="210"/>
      <c r="D45" s="210"/>
      <c r="E45" s="210"/>
      <c r="F45" s="210"/>
      <c r="G45" s="210"/>
      <c r="H45" t="s">
        <v>5</v>
      </c>
    </row>
    <row r="46" spans="1:8" x14ac:dyDescent="0.2">
      <c r="B46" s="205"/>
      <c r="C46" s="205"/>
      <c r="D46" s="205"/>
      <c r="E46" s="205"/>
      <c r="F46" s="205"/>
      <c r="G46" s="205"/>
    </row>
    <row r="47" spans="1:8" x14ac:dyDescent="0.2">
      <c r="B47" s="205"/>
      <c r="C47" s="205"/>
      <c r="D47" s="205"/>
      <c r="E47" s="205"/>
      <c r="F47" s="205"/>
      <c r="G47" s="205"/>
    </row>
    <row r="48" spans="1:8" x14ac:dyDescent="0.2">
      <c r="B48" s="205"/>
      <c r="C48" s="205"/>
      <c r="D48" s="205"/>
      <c r="E48" s="205"/>
      <c r="F48" s="205"/>
      <c r="G48" s="205"/>
    </row>
    <row r="49" spans="2:7" x14ac:dyDescent="0.2">
      <c r="B49" s="205"/>
      <c r="C49" s="205"/>
      <c r="D49" s="205"/>
      <c r="E49" s="205"/>
      <c r="F49" s="205"/>
      <c r="G49" s="205"/>
    </row>
    <row r="50" spans="2:7" x14ac:dyDescent="0.2">
      <c r="B50" s="205"/>
      <c r="C50" s="205"/>
      <c r="D50" s="205"/>
      <c r="E50" s="205"/>
      <c r="F50" s="205"/>
      <c r="G50" s="205"/>
    </row>
    <row r="51" spans="2:7" x14ac:dyDescent="0.2">
      <c r="B51" s="205"/>
      <c r="C51" s="205"/>
      <c r="D51" s="205"/>
      <c r="E51" s="205"/>
      <c r="F51" s="205"/>
      <c r="G51" s="205"/>
    </row>
    <row r="52" spans="2:7" x14ac:dyDescent="0.2">
      <c r="B52" s="205"/>
      <c r="C52" s="205"/>
      <c r="D52" s="205"/>
      <c r="E52" s="205"/>
      <c r="F52" s="205"/>
      <c r="G52" s="205"/>
    </row>
    <row r="53" spans="2:7" x14ac:dyDescent="0.2">
      <c r="B53" s="205"/>
      <c r="C53" s="205"/>
      <c r="D53" s="205"/>
      <c r="E53" s="205"/>
      <c r="F53" s="205"/>
      <c r="G53" s="205"/>
    </row>
    <row r="54" spans="2:7" x14ac:dyDescent="0.2">
      <c r="B54" s="205"/>
      <c r="C54" s="205"/>
      <c r="D54" s="205"/>
      <c r="E54" s="205"/>
      <c r="F54" s="205"/>
      <c r="G54" s="205"/>
    </row>
    <row r="55" spans="2:7" x14ac:dyDescent="0.2">
      <c r="B55" s="205"/>
      <c r="C55" s="205"/>
      <c r="D55" s="205"/>
      <c r="E55" s="205"/>
      <c r="F55" s="205"/>
      <c r="G55" s="205"/>
    </row>
  </sheetData>
  <mergeCells count="22"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3"/>
  <sheetViews>
    <sheetView workbookViewId="0">
      <selection activeCell="F30" sqref="F30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2" customWidth="1"/>
  </cols>
  <sheetData>
    <row r="1" spans="1:57" ht="13.5" thickTop="1" x14ac:dyDescent="0.2">
      <c r="A1" s="216" t="s">
        <v>48</v>
      </c>
      <c r="B1" s="217"/>
      <c r="C1" s="97" t="str">
        <f>CONCATENATE(cislostavby," ",nazevstavby)</f>
        <v>80321 Rekonstrukce kaple Panny Marie v Kačlehách</v>
      </c>
      <c r="D1" s="98"/>
      <c r="E1" s="99"/>
      <c r="F1" s="98"/>
      <c r="G1" s="100" t="s">
        <v>49</v>
      </c>
      <c r="H1" s="101" t="s">
        <v>80</v>
      </c>
      <c r="I1" s="102"/>
    </row>
    <row r="2" spans="1:57" ht="13.5" thickBot="1" x14ac:dyDescent="0.25">
      <c r="A2" s="218" t="s">
        <v>50</v>
      </c>
      <c r="B2" s="219"/>
      <c r="C2" s="103" t="str">
        <f>CONCATENATE(cisloobjektu," ",nazevobjektu)</f>
        <v>02 Zpevněné plochy</v>
      </c>
      <c r="D2" s="104"/>
      <c r="E2" s="105"/>
      <c r="F2" s="104"/>
      <c r="G2" s="220" t="s">
        <v>81</v>
      </c>
      <c r="H2" s="221"/>
      <c r="I2" s="222"/>
    </row>
    <row r="3" spans="1:57" ht="13.5" thickTop="1" x14ac:dyDescent="0.2">
      <c r="A3" s="77"/>
      <c r="B3" s="77"/>
      <c r="C3" s="77"/>
      <c r="D3" s="77"/>
      <c r="E3" s="77"/>
      <c r="F3" s="66"/>
      <c r="G3" s="77"/>
      <c r="H3" s="77"/>
      <c r="I3" s="77"/>
    </row>
    <row r="4" spans="1:57" ht="19.5" customHeight="1" x14ac:dyDescent="0.25">
      <c r="A4" s="106" t="s">
        <v>51</v>
      </c>
      <c r="B4" s="107"/>
      <c r="C4" s="107"/>
      <c r="D4" s="107"/>
      <c r="E4" s="108"/>
      <c r="F4" s="107"/>
      <c r="G4" s="107"/>
      <c r="H4" s="107"/>
      <c r="I4" s="107"/>
    </row>
    <row r="5" spans="1:57" ht="13.5" thickBot="1" x14ac:dyDescent="0.25">
      <c r="A5" s="77"/>
      <c r="B5" s="77"/>
      <c r="C5" s="77"/>
      <c r="D5" s="77"/>
      <c r="E5" s="77"/>
      <c r="F5" s="77"/>
      <c r="G5" s="77"/>
      <c r="H5" s="77"/>
      <c r="I5" s="77"/>
    </row>
    <row r="6" spans="1:57" s="35" customFormat="1" ht="13.5" thickBot="1" x14ac:dyDescent="0.25">
      <c r="A6" s="109"/>
      <c r="B6" s="110" t="s">
        <v>52</v>
      </c>
      <c r="C6" s="110"/>
      <c r="D6" s="111"/>
      <c r="E6" s="112" t="s">
        <v>53</v>
      </c>
      <c r="F6" s="113" t="s">
        <v>54</v>
      </c>
      <c r="G6" s="113" t="s">
        <v>55</v>
      </c>
      <c r="H6" s="113" t="s">
        <v>56</v>
      </c>
      <c r="I6" s="114" t="s">
        <v>30</v>
      </c>
    </row>
    <row r="7" spans="1:57" s="35" customFormat="1" x14ac:dyDescent="0.2">
      <c r="A7" s="200" t="str">
        <f>Položky!B7</f>
        <v>1</v>
      </c>
      <c r="B7" s="115" t="str">
        <f>Položky!C7</f>
        <v>Zemní práce</v>
      </c>
      <c r="C7" s="66"/>
      <c r="D7" s="116"/>
      <c r="E7" s="201">
        <f>Položky!BA14</f>
        <v>0</v>
      </c>
      <c r="F7" s="202">
        <f>Položky!BB14</f>
        <v>0</v>
      </c>
      <c r="G7" s="202">
        <f>Položky!BC14</f>
        <v>0</v>
      </c>
      <c r="H7" s="202">
        <f>Položky!BD14</f>
        <v>0</v>
      </c>
      <c r="I7" s="203">
        <f>Položky!BE14</f>
        <v>0</v>
      </c>
    </row>
    <row r="8" spans="1:57" s="35" customFormat="1" ht="13.5" thickBot="1" x14ac:dyDescent="0.25">
      <c r="A8" s="200" t="str">
        <f>Položky!B15</f>
        <v>D96</v>
      </c>
      <c r="B8" s="115" t="str">
        <f>Položky!C15</f>
        <v>Přesuny suti a vybouraných hmot</v>
      </c>
      <c r="C8" s="66"/>
      <c r="D8" s="116"/>
      <c r="E8" s="201">
        <f>Položky!BA20</f>
        <v>0</v>
      </c>
      <c r="F8" s="202">
        <f>Položky!BB20</f>
        <v>0</v>
      </c>
      <c r="G8" s="202">
        <f>Položky!BC20</f>
        <v>0</v>
      </c>
      <c r="H8" s="202">
        <f>Položky!BD20</f>
        <v>0</v>
      </c>
      <c r="I8" s="203">
        <f>Položky!BE20</f>
        <v>0</v>
      </c>
    </row>
    <row r="9" spans="1:57" s="123" customFormat="1" ht="13.5" thickBot="1" x14ac:dyDescent="0.25">
      <c r="A9" s="117"/>
      <c r="B9" s="118" t="s">
        <v>57</v>
      </c>
      <c r="C9" s="118"/>
      <c r="D9" s="119"/>
      <c r="E9" s="120">
        <f>SUM(E7:E8)</f>
        <v>0</v>
      </c>
      <c r="F9" s="121">
        <f>SUM(F7:F8)</f>
        <v>0</v>
      </c>
      <c r="G9" s="121">
        <f>SUM(G7:G8)</f>
        <v>0</v>
      </c>
      <c r="H9" s="121">
        <f>SUM(H7:H8)</f>
        <v>0</v>
      </c>
      <c r="I9" s="122">
        <f>SUM(I7:I8)</f>
        <v>0</v>
      </c>
    </row>
    <row r="10" spans="1:57" x14ac:dyDescent="0.2">
      <c r="A10" s="66"/>
      <c r="B10" s="66"/>
      <c r="C10" s="66"/>
      <c r="D10" s="66"/>
      <c r="E10" s="66"/>
      <c r="F10" s="66"/>
      <c r="G10" s="66"/>
      <c r="H10" s="66"/>
      <c r="I10" s="66"/>
    </row>
    <row r="11" spans="1:57" ht="19.5" customHeight="1" x14ac:dyDescent="0.25">
      <c r="A11" s="107" t="s">
        <v>58</v>
      </c>
      <c r="B11" s="107"/>
      <c r="C11" s="107"/>
      <c r="D11" s="107"/>
      <c r="E11" s="107"/>
      <c r="F11" s="107"/>
      <c r="G11" s="124"/>
      <c r="H11" s="107"/>
      <c r="I11" s="107"/>
      <c r="BA11" s="41"/>
      <c r="BB11" s="41"/>
      <c r="BC11" s="41"/>
      <c r="BD11" s="41"/>
      <c r="BE11" s="41"/>
    </row>
    <row r="12" spans="1:57" ht="13.5" thickBot="1" x14ac:dyDescent="0.25">
      <c r="A12" s="77"/>
      <c r="B12" s="77"/>
      <c r="C12" s="77"/>
      <c r="D12" s="77"/>
      <c r="E12" s="77"/>
      <c r="F12" s="77"/>
      <c r="G12" s="77"/>
      <c r="H12" s="77"/>
      <c r="I12" s="77"/>
    </row>
    <row r="13" spans="1:57" x14ac:dyDescent="0.2">
      <c r="A13" s="71" t="s">
        <v>59</v>
      </c>
      <c r="B13" s="72"/>
      <c r="C13" s="72"/>
      <c r="D13" s="125"/>
      <c r="E13" s="126" t="s">
        <v>60</v>
      </c>
      <c r="F13" s="127" t="s">
        <v>61</v>
      </c>
      <c r="G13" s="128" t="s">
        <v>62</v>
      </c>
      <c r="H13" s="129"/>
      <c r="I13" s="130" t="s">
        <v>60</v>
      </c>
    </row>
    <row r="14" spans="1:57" x14ac:dyDescent="0.2">
      <c r="A14" s="64" t="s">
        <v>102</v>
      </c>
      <c r="B14" s="55"/>
      <c r="C14" s="55"/>
      <c r="D14" s="131"/>
      <c r="E14" s="132"/>
      <c r="F14" s="133"/>
      <c r="G14" s="134">
        <f t="shared" ref="G14:G21" si="0">CHOOSE(BA14+1,HSV+PSV,HSV+PSV+Mont,HSV+PSV+Dodavka+Mont,HSV,PSV,Mont,Dodavka,Mont+Dodavka,0)</f>
        <v>0</v>
      </c>
      <c r="H14" s="135"/>
      <c r="I14" s="136">
        <f t="shared" ref="I14:I21" si="1">E14+F14*G14/100</f>
        <v>0</v>
      </c>
      <c r="BA14">
        <v>0</v>
      </c>
    </row>
    <row r="15" spans="1:57" x14ac:dyDescent="0.2">
      <c r="A15" s="64" t="s">
        <v>103</v>
      </c>
      <c r="B15" s="55"/>
      <c r="C15" s="55"/>
      <c r="D15" s="131"/>
      <c r="E15" s="132"/>
      <c r="F15" s="133"/>
      <c r="G15" s="134">
        <f t="shared" si="0"/>
        <v>0</v>
      </c>
      <c r="H15" s="135"/>
      <c r="I15" s="136">
        <f t="shared" si="1"/>
        <v>0</v>
      </c>
      <c r="BA15">
        <v>0</v>
      </c>
    </row>
    <row r="16" spans="1:57" x14ac:dyDescent="0.2">
      <c r="A16" s="64" t="s">
        <v>104</v>
      </c>
      <c r="B16" s="55"/>
      <c r="C16" s="55"/>
      <c r="D16" s="131"/>
      <c r="E16" s="132"/>
      <c r="F16" s="133"/>
      <c r="G16" s="134">
        <f t="shared" si="0"/>
        <v>0</v>
      </c>
      <c r="H16" s="135"/>
      <c r="I16" s="136">
        <f t="shared" si="1"/>
        <v>0</v>
      </c>
      <c r="BA16">
        <v>0</v>
      </c>
    </row>
    <row r="17" spans="1:53" x14ac:dyDescent="0.2">
      <c r="A17" s="64" t="s">
        <v>105</v>
      </c>
      <c r="B17" s="55"/>
      <c r="C17" s="55"/>
      <c r="D17" s="131"/>
      <c r="E17" s="132"/>
      <c r="F17" s="133"/>
      <c r="G17" s="134">
        <f t="shared" si="0"/>
        <v>0</v>
      </c>
      <c r="H17" s="135"/>
      <c r="I17" s="136">
        <f t="shared" si="1"/>
        <v>0</v>
      </c>
      <c r="BA17">
        <v>0</v>
      </c>
    </row>
    <row r="18" spans="1:53" x14ac:dyDescent="0.2">
      <c r="A18" s="64" t="s">
        <v>106</v>
      </c>
      <c r="B18" s="55"/>
      <c r="C18" s="55"/>
      <c r="D18" s="131"/>
      <c r="E18" s="132"/>
      <c r="F18" s="133"/>
      <c r="G18" s="134">
        <f t="shared" si="0"/>
        <v>0</v>
      </c>
      <c r="H18" s="135"/>
      <c r="I18" s="136">
        <f t="shared" si="1"/>
        <v>0</v>
      </c>
      <c r="BA18">
        <v>1</v>
      </c>
    </row>
    <row r="19" spans="1:53" x14ac:dyDescent="0.2">
      <c r="A19" s="64" t="s">
        <v>107</v>
      </c>
      <c r="B19" s="55"/>
      <c r="C19" s="55"/>
      <c r="D19" s="131"/>
      <c r="E19" s="132"/>
      <c r="F19" s="133"/>
      <c r="G19" s="134">
        <f t="shared" si="0"/>
        <v>0</v>
      </c>
      <c r="H19" s="135"/>
      <c r="I19" s="136">
        <f t="shared" si="1"/>
        <v>0</v>
      </c>
      <c r="BA19">
        <v>1</v>
      </c>
    </row>
    <row r="20" spans="1:53" x14ac:dyDescent="0.2">
      <c r="A20" s="64" t="s">
        <v>108</v>
      </c>
      <c r="B20" s="55"/>
      <c r="C20" s="55"/>
      <c r="D20" s="131"/>
      <c r="E20" s="132"/>
      <c r="F20" s="133"/>
      <c r="G20" s="134">
        <f t="shared" si="0"/>
        <v>0</v>
      </c>
      <c r="H20" s="135"/>
      <c r="I20" s="136">
        <f t="shared" si="1"/>
        <v>0</v>
      </c>
      <c r="BA20">
        <v>2</v>
      </c>
    </row>
    <row r="21" spans="1:53" x14ac:dyDescent="0.2">
      <c r="A21" s="64" t="s">
        <v>109</v>
      </c>
      <c r="B21" s="55"/>
      <c r="C21" s="55"/>
      <c r="D21" s="131"/>
      <c r="E21" s="132"/>
      <c r="F21" s="133"/>
      <c r="G21" s="134">
        <f t="shared" si="0"/>
        <v>0</v>
      </c>
      <c r="H21" s="135"/>
      <c r="I21" s="136">
        <f t="shared" si="1"/>
        <v>0</v>
      </c>
      <c r="BA21">
        <v>2</v>
      </c>
    </row>
    <row r="22" spans="1:53" ht="13.5" thickBot="1" x14ac:dyDescent="0.25">
      <c r="A22" s="137"/>
      <c r="B22" s="138" t="s">
        <v>63</v>
      </c>
      <c r="C22" s="139"/>
      <c r="D22" s="140"/>
      <c r="E22" s="141"/>
      <c r="F22" s="142"/>
      <c r="G22" s="142"/>
      <c r="H22" s="223">
        <f>SUM(I14:I21)</f>
        <v>0</v>
      </c>
      <c r="I22" s="224"/>
    </row>
    <row r="24" spans="1:53" x14ac:dyDescent="0.2">
      <c r="B24" s="123"/>
      <c r="F24" s="143"/>
      <c r="G24" s="144"/>
      <c r="H24" s="144"/>
      <c r="I24" s="145"/>
    </row>
    <row r="25" spans="1:53" x14ac:dyDescent="0.2">
      <c r="F25" s="143"/>
      <c r="G25" s="144"/>
      <c r="H25" s="144"/>
      <c r="I25" s="145"/>
    </row>
    <row r="26" spans="1:53" x14ac:dyDescent="0.2">
      <c r="F26" s="143"/>
      <c r="G26" s="144"/>
      <c r="H26" s="144"/>
      <c r="I26" s="145"/>
    </row>
    <row r="27" spans="1:53" x14ac:dyDescent="0.2">
      <c r="F27" s="143"/>
      <c r="G27" s="144"/>
      <c r="H27" s="144"/>
      <c r="I27" s="145"/>
    </row>
    <row r="28" spans="1:53" x14ac:dyDescent="0.2">
      <c r="F28" s="143"/>
      <c r="G28" s="144"/>
      <c r="H28" s="144"/>
      <c r="I28" s="145"/>
    </row>
    <row r="29" spans="1:53" x14ac:dyDescent="0.2">
      <c r="F29" s="143"/>
      <c r="G29" s="144"/>
      <c r="H29" s="144"/>
      <c r="I29" s="145"/>
    </row>
    <row r="30" spans="1:53" x14ac:dyDescent="0.2">
      <c r="F30" s="143"/>
      <c r="G30" s="144"/>
      <c r="H30" s="144"/>
      <c r="I30" s="145"/>
    </row>
    <row r="31" spans="1:53" x14ac:dyDescent="0.2">
      <c r="F31" s="143"/>
      <c r="G31" s="144"/>
      <c r="H31" s="144"/>
      <c r="I31" s="145"/>
    </row>
    <row r="32" spans="1:53" x14ac:dyDescent="0.2">
      <c r="F32" s="143"/>
      <c r="G32" s="144"/>
      <c r="H32" s="144"/>
      <c r="I32" s="145"/>
    </row>
    <row r="33" spans="6:9" x14ac:dyDescent="0.2">
      <c r="F33" s="143"/>
      <c r="G33" s="144"/>
      <c r="H33" s="144"/>
      <c r="I33" s="145"/>
    </row>
    <row r="34" spans="6:9" x14ac:dyDescent="0.2">
      <c r="F34" s="143"/>
      <c r="G34" s="144"/>
      <c r="H34" s="144"/>
      <c r="I34" s="145"/>
    </row>
    <row r="35" spans="6:9" x14ac:dyDescent="0.2">
      <c r="F35" s="143"/>
      <c r="G35" s="144"/>
      <c r="H35" s="144"/>
      <c r="I35" s="145"/>
    </row>
    <row r="36" spans="6:9" x14ac:dyDescent="0.2">
      <c r="F36" s="143"/>
      <c r="G36" s="144"/>
      <c r="H36" s="144"/>
      <c r="I36" s="145"/>
    </row>
    <row r="37" spans="6:9" x14ac:dyDescent="0.2">
      <c r="F37" s="143"/>
      <c r="G37" s="144"/>
      <c r="H37" s="144"/>
      <c r="I37" s="145"/>
    </row>
    <row r="38" spans="6:9" x14ac:dyDescent="0.2">
      <c r="F38" s="143"/>
      <c r="G38" s="144"/>
      <c r="H38" s="144"/>
      <c r="I38" s="145"/>
    </row>
    <row r="39" spans="6:9" x14ac:dyDescent="0.2">
      <c r="F39" s="143"/>
      <c r="G39" s="144"/>
      <c r="H39" s="144"/>
      <c r="I39" s="145"/>
    </row>
    <row r="40" spans="6:9" x14ac:dyDescent="0.2">
      <c r="F40" s="143"/>
      <c r="G40" s="144"/>
      <c r="H40" s="144"/>
      <c r="I40" s="145"/>
    </row>
    <row r="41" spans="6:9" x14ac:dyDescent="0.2">
      <c r="F41" s="143"/>
      <c r="G41" s="144"/>
      <c r="H41" s="144"/>
      <c r="I41" s="145"/>
    </row>
    <row r="42" spans="6:9" x14ac:dyDescent="0.2">
      <c r="F42" s="143"/>
      <c r="G42" s="144"/>
      <c r="H42" s="144"/>
      <c r="I42" s="145"/>
    </row>
    <row r="43" spans="6:9" x14ac:dyDescent="0.2">
      <c r="F43" s="143"/>
      <c r="G43" s="144"/>
      <c r="H43" s="144"/>
      <c r="I43" s="145"/>
    </row>
    <row r="44" spans="6:9" x14ac:dyDescent="0.2">
      <c r="F44" s="143"/>
      <c r="G44" s="144"/>
      <c r="H44" s="144"/>
      <c r="I44" s="145"/>
    </row>
    <row r="45" spans="6:9" x14ac:dyDescent="0.2">
      <c r="F45" s="143"/>
      <c r="G45" s="144"/>
      <c r="H45" s="144"/>
      <c r="I45" s="145"/>
    </row>
    <row r="46" spans="6:9" x14ac:dyDescent="0.2">
      <c r="F46" s="143"/>
      <c r="G46" s="144"/>
      <c r="H46" s="144"/>
      <c r="I46" s="145"/>
    </row>
    <row r="47" spans="6:9" x14ac:dyDescent="0.2">
      <c r="F47" s="143"/>
      <c r="G47" s="144"/>
      <c r="H47" s="144"/>
      <c r="I47" s="145"/>
    </row>
    <row r="48" spans="6:9" x14ac:dyDescent="0.2">
      <c r="F48" s="143"/>
      <c r="G48" s="144"/>
      <c r="H48" s="144"/>
      <c r="I48" s="145"/>
    </row>
    <row r="49" spans="6:9" x14ac:dyDescent="0.2">
      <c r="F49" s="143"/>
      <c r="G49" s="144"/>
      <c r="H49" s="144"/>
      <c r="I49" s="145"/>
    </row>
    <row r="50" spans="6:9" x14ac:dyDescent="0.2">
      <c r="F50" s="143"/>
      <c r="G50" s="144"/>
      <c r="H50" s="144"/>
      <c r="I50" s="145"/>
    </row>
    <row r="51" spans="6:9" x14ac:dyDescent="0.2">
      <c r="F51" s="143"/>
      <c r="G51" s="144"/>
      <c r="H51" s="144"/>
      <c r="I51" s="145"/>
    </row>
    <row r="52" spans="6:9" x14ac:dyDescent="0.2">
      <c r="F52" s="143"/>
      <c r="G52" s="144"/>
      <c r="H52" s="144"/>
      <c r="I52" s="145"/>
    </row>
    <row r="53" spans="6:9" x14ac:dyDescent="0.2">
      <c r="F53" s="143"/>
      <c r="G53" s="144"/>
      <c r="H53" s="144"/>
      <c r="I53" s="145"/>
    </row>
    <row r="54" spans="6:9" x14ac:dyDescent="0.2">
      <c r="F54" s="143"/>
      <c r="G54" s="144"/>
      <c r="H54" s="144"/>
      <c r="I54" s="145"/>
    </row>
    <row r="55" spans="6:9" x14ac:dyDescent="0.2">
      <c r="F55" s="143"/>
      <c r="G55" s="144"/>
      <c r="H55" s="144"/>
      <c r="I55" s="145"/>
    </row>
    <row r="56" spans="6:9" x14ac:dyDescent="0.2">
      <c r="F56" s="143"/>
      <c r="G56" s="144"/>
      <c r="H56" s="144"/>
      <c r="I56" s="145"/>
    </row>
    <row r="57" spans="6:9" x14ac:dyDescent="0.2">
      <c r="F57" s="143"/>
      <c r="G57" s="144"/>
      <c r="H57" s="144"/>
      <c r="I57" s="145"/>
    </row>
    <row r="58" spans="6:9" x14ac:dyDescent="0.2">
      <c r="F58" s="143"/>
      <c r="G58" s="144"/>
      <c r="H58" s="144"/>
      <c r="I58" s="145"/>
    </row>
    <row r="59" spans="6:9" x14ac:dyDescent="0.2">
      <c r="F59" s="143"/>
      <c r="G59" s="144"/>
      <c r="H59" s="144"/>
      <c r="I59" s="145"/>
    </row>
    <row r="60" spans="6:9" x14ac:dyDescent="0.2">
      <c r="F60" s="143"/>
      <c r="G60" s="144"/>
      <c r="H60" s="144"/>
      <c r="I60" s="145"/>
    </row>
    <row r="61" spans="6:9" x14ac:dyDescent="0.2">
      <c r="F61" s="143"/>
      <c r="G61" s="144"/>
      <c r="H61" s="144"/>
      <c r="I61" s="145"/>
    </row>
    <row r="62" spans="6:9" x14ac:dyDescent="0.2">
      <c r="F62" s="143"/>
      <c r="G62" s="144"/>
      <c r="H62" s="144"/>
      <c r="I62" s="145"/>
    </row>
    <row r="63" spans="6:9" x14ac:dyDescent="0.2">
      <c r="F63" s="143"/>
      <c r="G63" s="144"/>
      <c r="H63" s="144"/>
      <c r="I63" s="145"/>
    </row>
    <row r="64" spans="6:9" x14ac:dyDescent="0.2">
      <c r="F64" s="143"/>
      <c r="G64" s="144"/>
      <c r="H64" s="144"/>
      <c r="I64" s="145"/>
    </row>
    <row r="65" spans="6:9" x14ac:dyDescent="0.2">
      <c r="F65" s="143"/>
      <c r="G65" s="144"/>
      <c r="H65" s="144"/>
      <c r="I65" s="145"/>
    </row>
    <row r="66" spans="6:9" x14ac:dyDescent="0.2">
      <c r="F66" s="143"/>
      <c r="G66" s="144"/>
      <c r="H66" s="144"/>
      <c r="I66" s="145"/>
    </row>
    <row r="67" spans="6:9" x14ac:dyDescent="0.2">
      <c r="F67" s="143"/>
      <c r="G67" s="144"/>
      <c r="H67" s="144"/>
      <c r="I67" s="145"/>
    </row>
    <row r="68" spans="6:9" x14ac:dyDescent="0.2">
      <c r="F68" s="143"/>
      <c r="G68" s="144"/>
      <c r="H68" s="144"/>
      <c r="I68" s="145"/>
    </row>
    <row r="69" spans="6:9" x14ac:dyDescent="0.2">
      <c r="F69" s="143"/>
      <c r="G69" s="144"/>
      <c r="H69" s="144"/>
      <c r="I69" s="145"/>
    </row>
    <row r="70" spans="6:9" x14ac:dyDescent="0.2">
      <c r="F70" s="143"/>
      <c r="G70" s="144"/>
      <c r="H70" s="144"/>
      <c r="I70" s="145"/>
    </row>
    <row r="71" spans="6:9" x14ac:dyDescent="0.2">
      <c r="F71" s="143"/>
      <c r="G71" s="144"/>
      <c r="H71" s="144"/>
      <c r="I71" s="145"/>
    </row>
    <row r="72" spans="6:9" x14ac:dyDescent="0.2">
      <c r="F72" s="143"/>
      <c r="G72" s="144"/>
      <c r="H72" s="144"/>
      <c r="I72" s="145"/>
    </row>
    <row r="73" spans="6:9" x14ac:dyDescent="0.2">
      <c r="F73" s="143"/>
      <c r="G73" s="144"/>
      <c r="H73" s="144"/>
      <c r="I73" s="145"/>
    </row>
  </sheetData>
  <mergeCells count="4">
    <mergeCell ref="A1:B1"/>
    <mergeCell ref="A2:B2"/>
    <mergeCell ref="G2:I2"/>
    <mergeCell ref="H22:I2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93"/>
  <sheetViews>
    <sheetView showGridLines="0" showZeros="0" tabSelected="1" zoomScaleNormal="100" workbookViewId="0">
      <selection activeCell="C34" sqref="C34"/>
    </sheetView>
  </sheetViews>
  <sheetFormatPr defaultRowHeight="12.75" x14ac:dyDescent="0.2"/>
  <cols>
    <col min="1" max="1" width="4.42578125" style="146" customWidth="1"/>
    <col min="2" max="2" width="11.5703125" style="146" customWidth="1"/>
    <col min="3" max="3" width="40.42578125" style="146" customWidth="1"/>
    <col min="4" max="4" width="8.28515625" style="146" customWidth="1"/>
    <col min="5" max="5" width="8.5703125" style="194" customWidth="1"/>
    <col min="6" max="6" width="9.85546875" style="146" customWidth="1"/>
    <col min="7" max="7" width="13.85546875" style="146" customWidth="1"/>
    <col min="8" max="11" width="9.140625" style="146"/>
    <col min="12" max="12" width="75.42578125" style="146" customWidth="1"/>
    <col min="13" max="13" width="45.28515625" style="146" customWidth="1"/>
    <col min="14" max="16384" width="9.140625" style="146"/>
  </cols>
  <sheetData>
    <row r="1" spans="1:104" ht="15.75" x14ac:dyDescent="0.25">
      <c r="A1" s="225" t="s">
        <v>77</v>
      </c>
      <c r="B1" s="225"/>
      <c r="C1" s="225"/>
      <c r="D1" s="225"/>
      <c r="E1" s="225"/>
      <c r="F1" s="225"/>
      <c r="G1" s="225"/>
    </row>
    <row r="2" spans="1:104" ht="14.25" customHeight="1" thickBot="1" x14ac:dyDescent="0.25">
      <c r="A2" s="147"/>
      <c r="B2" s="148"/>
      <c r="C2" s="149"/>
      <c r="D2" s="149"/>
      <c r="E2" s="150"/>
      <c r="F2" s="149"/>
      <c r="G2" s="149"/>
    </row>
    <row r="3" spans="1:104" ht="13.5" thickTop="1" x14ac:dyDescent="0.2">
      <c r="A3" s="216" t="s">
        <v>48</v>
      </c>
      <c r="B3" s="217"/>
      <c r="C3" s="97" t="str">
        <f>CONCATENATE(cislostavby," ",nazevstavby)</f>
        <v>80321 Rekonstrukce kaple Panny Marie v Kačlehách</v>
      </c>
      <c r="D3" s="151"/>
      <c r="E3" s="152" t="s">
        <v>64</v>
      </c>
      <c r="F3" s="153" t="str">
        <f>Rekapitulace!H1</f>
        <v>02</v>
      </c>
      <c r="G3" s="154"/>
    </row>
    <row r="4" spans="1:104" ht="13.5" thickBot="1" x14ac:dyDescent="0.25">
      <c r="A4" s="226" t="s">
        <v>50</v>
      </c>
      <c r="B4" s="219"/>
      <c r="C4" s="103" t="str">
        <f>CONCATENATE(cisloobjektu," ",nazevobjektu)</f>
        <v>02 Zpevněné plochy</v>
      </c>
      <c r="D4" s="155"/>
      <c r="E4" s="227" t="str">
        <f>Rekapitulace!G2</f>
        <v>Rekonstrukce kaple - nezpůsobilé náklady</v>
      </c>
      <c r="F4" s="228"/>
      <c r="G4" s="229"/>
    </row>
    <row r="5" spans="1:104" ht="13.5" thickTop="1" x14ac:dyDescent="0.2">
      <c r="A5" s="156"/>
      <c r="B5" s="147"/>
      <c r="C5" s="147"/>
      <c r="D5" s="147"/>
      <c r="E5" s="157"/>
      <c r="F5" s="147"/>
      <c r="G5" s="158"/>
    </row>
    <row r="6" spans="1:104" x14ac:dyDescent="0.2">
      <c r="A6" s="159" t="s">
        <v>65</v>
      </c>
      <c r="B6" s="160" t="s">
        <v>66</v>
      </c>
      <c r="C6" s="160" t="s">
        <v>67</v>
      </c>
      <c r="D6" s="160" t="s">
        <v>68</v>
      </c>
      <c r="E6" s="161" t="s">
        <v>69</v>
      </c>
      <c r="F6" s="160" t="s">
        <v>70</v>
      </c>
      <c r="G6" s="162" t="s">
        <v>71</v>
      </c>
    </row>
    <row r="7" spans="1:104" x14ac:dyDescent="0.2">
      <c r="A7" s="163" t="s">
        <v>72</v>
      </c>
      <c r="B7" s="164" t="s">
        <v>73</v>
      </c>
      <c r="C7" s="165" t="s">
        <v>74</v>
      </c>
      <c r="D7" s="166"/>
      <c r="E7" s="167"/>
      <c r="F7" s="167"/>
      <c r="G7" s="168"/>
      <c r="H7" s="169"/>
      <c r="I7" s="169"/>
      <c r="O7" s="170">
        <v>1</v>
      </c>
    </row>
    <row r="8" spans="1:104" x14ac:dyDescent="0.2">
      <c r="A8" s="171">
        <v>1</v>
      </c>
      <c r="B8" s="172" t="s">
        <v>82</v>
      </c>
      <c r="C8" s="173" t="s">
        <v>83</v>
      </c>
      <c r="D8" s="174" t="s">
        <v>84</v>
      </c>
      <c r="E8" s="175">
        <v>6.0171999999999999</v>
      </c>
      <c r="F8" s="175">
        <v>0</v>
      </c>
      <c r="G8" s="176">
        <f>E8*F8</f>
        <v>0</v>
      </c>
      <c r="O8" s="170">
        <v>2</v>
      </c>
      <c r="AA8" s="146">
        <v>1</v>
      </c>
      <c r="AB8" s="146">
        <v>1</v>
      </c>
      <c r="AC8" s="146">
        <v>1</v>
      </c>
      <c r="AZ8" s="146">
        <v>1</v>
      </c>
      <c r="BA8" s="146">
        <f>IF(AZ8=1,G8,0)</f>
        <v>0</v>
      </c>
      <c r="BB8" s="146">
        <f>IF(AZ8=2,G8,0)</f>
        <v>0</v>
      </c>
      <c r="BC8" s="146">
        <f>IF(AZ8=3,G8,0)</f>
        <v>0</v>
      </c>
      <c r="BD8" s="146">
        <f>IF(AZ8=4,G8,0)</f>
        <v>0</v>
      </c>
      <c r="BE8" s="146">
        <f>IF(AZ8=5,G8,0)</f>
        <v>0</v>
      </c>
      <c r="CA8" s="177">
        <v>1</v>
      </c>
      <c r="CB8" s="177">
        <v>1</v>
      </c>
      <c r="CZ8" s="146">
        <v>0</v>
      </c>
    </row>
    <row r="9" spans="1:104" x14ac:dyDescent="0.2">
      <c r="A9" s="178"/>
      <c r="B9" s="180"/>
      <c r="C9" s="230" t="s">
        <v>85</v>
      </c>
      <c r="D9" s="231"/>
      <c r="E9" s="181">
        <v>6.0171999999999999</v>
      </c>
      <c r="F9" s="182"/>
      <c r="G9" s="183"/>
      <c r="M9" s="179" t="s">
        <v>85</v>
      </c>
      <c r="O9" s="170"/>
    </row>
    <row r="10" spans="1:104" x14ac:dyDescent="0.2">
      <c r="A10" s="171">
        <v>2</v>
      </c>
      <c r="B10" s="172" t="s">
        <v>86</v>
      </c>
      <c r="C10" s="173" t="s">
        <v>87</v>
      </c>
      <c r="D10" s="174" t="s">
        <v>84</v>
      </c>
      <c r="E10" s="175">
        <v>6.0171999999999999</v>
      </c>
      <c r="F10" s="175">
        <v>0</v>
      </c>
      <c r="G10" s="176">
        <f>E10*F10</f>
        <v>0</v>
      </c>
      <c r="O10" s="170">
        <v>2</v>
      </c>
      <c r="AA10" s="146">
        <v>1</v>
      </c>
      <c r="AB10" s="146">
        <v>1</v>
      </c>
      <c r="AC10" s="146">
        <v>1</v>
      </c>
      <c r="AZ10" s="146">
        <v>1</v>
      </c>
      <c r="BA10" s="146">
        <f>IF(AZ10=1,G10,0)</f>
        <v>0</v>
      </c>
      <c r="BB10" s="146">
        <f>IF(AZ10=2,G10,0)</f>
        <v>0</v>
      </c>
      <c r="BC10" s="146">
        <f>IF(AZ10=3,G10,0)</f>
        <v>0</v>
      </c>
      <c r="BD10" s="146">
        <f>IF(AZ10=4,G10,0)</f>
        <v>0</v>
      </c>
      <c r="BE10" s="146">
        <f>IF(AZ10=5,G10,0)</f>
        <v>0</v>
      </c>
      <c r="CA10" s="177">
        <v>1</v>
      </c>
      <c r="CB10" s="177">
        <v>1</v>
      </c>
      <c r="CZ10" s="146">
        <v>0</v>
      </c>
    </row>
    <row r="11" spans="1:104" x14ac:dyDescent="0.2">
      <c r="A11" s="178"/>
      <c r="B11" s="180"/>
      <c r="C11" s="230" t="s">
        <v>85</v>
      </c>
      <c r="D11" s="231"/>
      <c r="E11" s="181">
        <v>6.0171999999999999</v>
      </c>
      <c r="F11" s="182"/>
      <c r="G11" s="183"/>
      <c r="M11" s="179" t="s">
        <v>85</v>
      </c>
      <c r="O11" s="170"/>
    </row>
    <row r="12" spans="1:104" x14ac:dyDescent="0.2">
      <c r="A12" s="171">
        <v>3</v>
      </c>
      <c r="B12" s="172" t="s">
        <v>88</v>
      </c>
      <c r="C12" s="173" t="s">
        <v>89</v>
      </c>
      <c r="D12" s="174" t="s">
        <v>90</v>
      </c>
      <c r="E12" s="175">
        <v>10.229200000000001</v>
      </c>
      <c r="F12" s="175">
        <v>0</v>
      </c>
      <c r="G12" s="176">
        <f>E12*F12</f>
        <v>0</v>
      </c>
      <c r="O12" s="170">
        <v>2</v>
      </c>
      <c r="AA12" s="146">
        <v>1</v>
      </c>
      <c r="AB12" s="146">
        <v>1</v>
      </c>
      <c r="AC12" s="146">
        <v>1</v>
      </c>
      <c r="AZ12" s="146">
        <v>1</v>
      </c>
      <c r="BA12" s="146">
        <f>IF(AZ12=1,G12,0)</f>
        <v>0</v>
      </c>
      <c r="BB12" s="146">
        <f>IF(AZ12=2,G12,0)</f>
        <v>0</v>
      </c>
      <c r="BC12" s="146">
        <f>IF(AZ12=3,G12,0)</f>
        <v>0</v>
      </c>
      <c r="BD12" s="146">
        <f>IF(AZ12=4,G12,0)</f>
        <v>0</v>
      </c>
      <c r="BE12" s="146">
        <f>IF(AZ12=5,G12,0)</f>
        <v>0</v>
      </c>
      <c r="CA12" s="177">
        <v>1</v>
      </c>
      <c r="CB12" s="177">
        <v>1</v>
      </c>
      <c r="CZ12" s="146">
        <v>0</v>
      </c>
    </row>
    <row r="13" spans="1:104" x14ac:dyDescent="0.2">
      <c r="A13" s="178"/>
      <c r="B13" s="180"/>
      <c r="C13" s="230" t="s">
        <v>91</v>
      </c>
      <c r="D13" s="231"/>
      <c r="E13" s="181">
        <v>10.229200000000001</v>
      </c>
      <c r="F13" s="182"/>
      <c r="G13" s="183"/>
      <c r="M13" s="179" t="s">
        <v>91</v>
      </c>
      <c r="O13" s="170"/>
    </row>
    <row r="14" spans="1:104" x14ac:dyDescent="0.2">
      <c r="A14" s="184"/>
      <c r="B14" s="185" t="s">
        <v>75</v>
      </c>
      <c r="C14" s="186" t="str">
        <f>CONCATENATE(B7," ",C7)</f>
        <v>1 Zemní práce</v>
      </c>
      <c r="D14" s="187"/>
      <c r="E14" s="188"/>
      <c r="F14" s="189"/>
      <c r="G14" s="190">
        <f>SUM(G7:G13)</f>
        <v>0</v>
      </c>
      <c r="O14" s="170">
        <v>4</v>
      </c>
      <c r="BA14" s="191">
        <f>SUM(BA7:BA13)</f>
        <v>0</v>
      </c>
      <c r="BB14" s="191">
        <f>SUM(BB7:BB13)</f>
        <v>0</v>
      </c>
      <c r="BC14" s="191">
        <f>SUM(BC7:BC13)</f>
        <v>0</v>
      </c>
      <c r="BD14" s="191">
        <f>SUM(BD7:BD13)</f>
        <v>0</v>
      </c>
      <c r="BE14" s="191">
        <f>SUM(BE7:BE13)</f>
        <v>0</v>
      </c>
    </row>
    <row r="15" spans="1:104" x14ac:dyDescent="0.2">
      <c r="A15" s="163" t="s">
        <v>72</v>
      </c>
      <c r="B15" s="164" t="s">
        <v>92</v>
      </c>
      <c r="C15" s="165" t="s">
        <v>93</v>
      </c>
      <c r="D15" s="166"/>
      <c r="E15" s="167"/>
      <c r="F15" s="167"/>
      <c r="G15" s="168"/>
      <c r="H15" s="169"/>
      <c r="I15" s="169"/>
      <c r="O15" s="170">
        <v>1</v>
      </c>
    </row>
    <row r="16" spans="1:104" x14ac:dyDescent="0.2">
      <c r="A16" s="171">
        <v>4</v>
      </c>
      <c r="B16" s="172" t="s">
        <v>94</v>
      </c>
      <c r="C16" s="173" t="s">
        <v>95</v>
      </c>
      <c r="D16" s="174" t="s">
        <v>90</v>
      </c>
      <c r="E16" s="175">
        <v>9.4374000000000002</v>
      </c>
      <c r="F16" s="175">
        <v>0</v>
      </c>
      <c r="G16" s="176">
        <f>E16*F16</f>
        <v>0</v>
      </c>
      <c r="O16" s="170">
        <v>2</v>
      </c>
      <c r="AA16" s="146">
        <v>1</v>
      </c>
      <c r="AB16" s="146">
        <v>10</v>
      </c>
      <c r="AC16" s="146">
        <v>10</v>
      </c>
      <c r="AZ16" s="146">
        <v>1</v>
      </c>
      <c r="BA16" s="146">
        <f>IF(AZ16=1,G16,0)</f>
        <v>0</v>
      </c>
      <c r="BB16" s="146">
        <f>IF(AZ16=2,G16,0)</f>
        <v>0</v>
      </c>
      <c r="BC16" s="146">
        <f>IF(AZ16=3,G16,0)</f>
        <v>0</v>
      </c>
      <c r="BD16" s="146">
        <f>IF(AZ16=4,G16,0)</f>
        <v>0</v>
      </c>
      <c r="BE16" s="146">
        <f>IF(AZ16=5,G16,0)</f>
        <v>0</v>
      </c>
      <c r="CA16" s="177">
        <v>1</v>
      </c>
      <c r="CB16" s="177">
        <v>10</v>
      </c>
      <c r="CZ16" s="146">
        <v>0</v>
      </c>
    </row>
    <row r="17" spans="1:104" x14ac:dyDescent="0.2">
      <c r="A17" s="171">
        <v>5</v>
      </c>
      <c r="B17" s="172" t="s">
        <v>96</v>
      </c>
      <c r="C17" s="173" t="s">
        <v>97</v>
      </c>
      <c r="D17" s="174" t="s">
        <v>90</v>
      </c>
      <c r="E17" s="175">
        <v>9.4374000000000002</v>
      </c>
      <c r="F17" s="175">
        <v>0</v>
      </c>
      <c r="G17" s="176">
        <f>E17*F17</f>
        <v>0</v>
      </c>
      <c r="O17" s="170">
        <v>2</v>
      </c>
      <c r="AA17" s="146">
        <v>1</v>
      </c>
      <c r="AB17" s="146">
        <v>10</v>
      </c>
      <c r="AC17" s="146">
        <v>10</v>
      </c>
      <c r="AZ17" s="146">
        <v>1</v>
      </c>
      <c r="BA17" s="146">
        <f>IF(AZ17=1,G17,0)</f>
        <v>0</v>
      </c>
      <c r="BB17" s="146">
        <f>IF(AZ17=2,G17,0)</f>
        <v>0</v>
      </c>
      <c r="BC17" s="146">
        <f>IF(AZ17=3,G17,0)</f>
        <v>0</v>
      </c>
      <c r="BD17" s="146">
        <f>IF(AZ17=4,G17,0)</f>
        <v>0</v>
      </c>
      <c r="BE17" s="146">
        <f>IF(AZ17=5,G17,0)</f>
        <v>0</v>
      </c>
      <c r="CA17" s="177">
        <v>1</v>
      </c>
      <c r="CB17" s="177">
        <v>10</v>
      </c>
      <c r="CZ17" s="146">
        <v>0</v>
      </c>
    </row>
    <row r="18" spans="1:104" x14ac:dyDescent="0.2">
      <c r="A18" s="171">
        <v>6</v>
      </c>
      <c r="B18" s="172" t="s">
        <v>98</v>
      </c>
      <c r="C18" s="173" t="s">
        <v>99</v>
      </c>
      <c r="D18" s="174" t="s">
        <v>90</v>
      </c>
      <c r="E18" s="175">
        <v>84.936400000000006</v>
      </c>
      <c r="F18" s="175">
        <v>0</v>
      </c>
      <c r="G18" s="176">
        <f>E18*F18</f>
        <v>0</v>
      </c>
      <c r="O18" s="170">
        <v>2</v>
      </c>
      <c r="AA18" s="146">
        <v>1</v>
      </c>
      <c r="AB18" s="146">
        <v>10</v>
      </c>
      <c r="AC18" s="146">
        <v>10</v>
      </c>
      <c r="AZ18" s="146">
        <v>1</v>
      </c>
      <c r="BA18" s="146">
        <f>IF(AZ18=1,G18,0)</f>
        <v>0</v>
      </c>
      <c r="BB18" s="146">
        <f>IF(AZ18=2,G18,0)</f>
        <v>0</v>
      </c>
      <c r="BC18" s="146">
        <f>IF(AZ18=3,G18,0)</f>
        <v>0</v>
      </c>
      <c r="BD18" s="146">
        <f>IF(AZ18=4,G18,0)</f>
        <v>0</v>
      </c>
      <c r="BE18" s="146">
        <f>IF(AZ18=5,G18,0)</f>
        <v>0</v>
      </c>
      <c r="CA18" s="177">
        <v>1</v>
      </c>
      <c r="CB18" s="177">
        <v>10</v>
      </c>
      <c r="CZ18" s="146">
        <v>0</v>
      </c>
    </row>
    <row r="19" spans="1:104" x14ac:dyDescent="0.2">
      <c r="A19" s="171">
        <v>7</v>
      </c>
      <c r="B19" s="172" t="s">
        <v>100</v>
      </c>
      <c r="C19" s="173" t="s">
        <v>101</v>
      </c>
      <c r="D19" s="174" t="s">
        <v>90</v>
      </c>
      <c r="E19" s="175">
        <v>9.4374000000000002</v>
      </c>
      <c r="F19" s="175">
        <v>0</v>
      </c>
      <c r="G19" s="176">
        <f>E19*F19</f>
        <v>0</v>
      </c>
      <c r="O19" s="170">
        <v>2</v>
      </c>
      <c r="AA19" s="146">
        <v>1</v>
      </c>
      <c r="AB19" s="146">
        <v>10</v>
      </c>
      <c r="AC19" s="146">
        <v>10</v>
      </c>
      <c r="AZ19" s="146">
        <v>1</v>
      </c>
      <c r="BA19" s="146">
        <f>IF(AZ19=1,G19,0)</f>
        <v>0</v>
      </c>
      <c r="BB19" s="146">
        <f>IF(AZ19=2,G19,0)</f>
        <v>0</v>
      </c>
      <c r="BC19" s="146">
        <f>IF(AZ19=3,G19,0)</f>
        <v>0</v>
      </c>
      <c r="BD19" s="146">
        <f>IF(AZ19=4,G19,0)</f>
        <v>0</v>
      </c>
      <c r="BE19" s="146">
        <f>IF(AZ19=5,G19,0)</f>
        <v>0</v>
      </c>
      <c r="CA19" s="177">
        <v>1</v>
      </c>
      <c r="CB19" s="177">
        <v>10</v>
      </c>
      <c r="CZ19" s="146">
        <v>0</v>
      </c>
    </row>
    <row r="20" spans="1:104" x14ac:dyDescent="0.2">
      <c r="A20" s="184"/>
      <c r="B20" s="185" t="s">
        <v>75</v>
      </c>
      <c r="C20" s="186" t="str">
        <f>CONCATENATE(B15," ",C15)</f>
        <v>D96 Přesuny suti a vybouraných hmot</v>
      </c>
      <c r="D20" s="187"/>
      <c r="E20" s="188"/>
      <c r="F20" s="189"/>
      <c r="G20" s="190">
        <f>SUM(G15:G19)</f>
        <v>0</v>
      </c>
      <c r="O20" s="170">
        <v>4</v>
      </c>
      <c r="BA20" s="191">
        <f>SUM(BA15:BA19)</f>
        <v>0</v>
      </c>
      <c r="BB20" s="191">
        <f>SUM(BB15:BB19)</f>
        <v>0</v>
      </c>
      <c r="BC20" s="191">
        <f>SUM(BC15:BC19)</f>
        <v>0</v>
      </c>
      <c r="BD20" s="191">
        <f>SUM(BD15:BD19)</f>
        <v>0</v>
      </c>
      <c r="BE20" s="191">
        <f>SUM(BE15:BE19)</f>
        <v>0</v>
      </c>
    </row>
    <row r="21" spans="1:104" x14ac:dyDescent="0.2">
      <c r="E21" s="146"/>
    </row>
    <row r="22" spans="1:104" x14ac:dyDescent="0.2">
      <c r="E22" s="146"/>
    </row>
    <row r="23" spans="1:104" x14ac:dyDescent="0.2">
      <c r="E23" s="146"/>
    </row>
    <row r="24" spans="1:104" x14ac:dyDescent="0.2">
      <c r="E24" s="146"/>
    </row>
    <row r="25" spans="1:104" x14ac:dyDescent="0.2">
      <c r="E25" s="146"/>
    </row>
    <row r="26" spans="1:104" x14ac:dyDescent="0.2">
      <c r="E26" s="146"/>
    </row>
    <row r="27" spans="1:104" x14ac:dyDescent="0.2">
      <c r="E27" s="146"/>
    </row>
    <row r="28" spans="1:104" x14ac:dyDescent="0.2">
      <c r="E28" s="146"/>
    </row>
    <row r="29" spans="1:104" x14ac:dyDescent="0.2">
      <c r="E29" s="146"/>
    </row>
    <row r="30" spans="1:104" x14ac:dyDescent="0.2">
      <c r="E30" s="146"/>
    </row>
    <row r="31" spans="1:104" x14ac:dyDescent="0.2">
      <c r="E31" s="146"/>
    </row>
    <row r="32" spans="1:104" x14ac:dyDescent="0.2">
      <c r="E32" s="146"/>
    </row>
    <row r="33" spans="1:7" x14ac:dyDescent="0.2">
      <c r="E33" s="146"/>
    </row>
    <row r="34" spans="1:7" x14ac:dyDescent="0.2">
      <c r="E34" s="146"/>
    </row>
    <row r="35" spans="1:7" x14ac:dyDescent="0.2">
      <c r="E35" s="146"/>
    </row>
    <row r="36" spans="1:7" x14ac:dyDescent="0.2">
      <c r="E36" s="146"/>
    </row>
    <row r="37" spans="1:7" x14ac:dyDescent="0.2">
      <c r="E37" s="146"/>
    </row>
    <row r="38" spans="1:7" x14ac:dyDescent="0.2">
      <c r="E38" s="146"/>
    </row>
    <row r="39" spans="1:7" x14ac:dyDescent="0.2">
      <c r="E39" s="146"/>
    </row>
    <row r="40" spans="1:7" x14ac:dyDescent="0.2">
      <c r="E40" s="146"/>
    </row>
    <row r="41" spans="1:7" x14ac:dyDescent="0.2">
      <c r="E41" s="146"/>
    </row>
    <row r="42" spans="1:7" x14ac:dyDescent="0.2">
      <c r="E42" s="146"/>
    </row>
    <row r="43" spans="1:7" x14ac:dyDescent="0.2">
      <c r="E43" s="146"/>
    </row>
    <row r="44" spans="1:7" x14ac:dyDescent="0.2">
      <c r="A44" s="192"/>
      <c r="B44" s="192"/>
      <c r="C44" s="192"/>
      <c r="D44" s="192"/>
      <c r="E44" s="192"/>
      <c r="F44" s="192"/>
      <c r="G44" s="192"/>
    </row>
    <row r="45" spans="1:7" x14ac:dyDescent="0.2">
      <c r="A45" s="192"/>
      <c r="B45" s="192"/>
      <c r="C45" s="192"/>
      <c r="D45" s="192"/>
      <c r="E45" s="192"/>
      <c r="F45" s="192"/>
      <c r="G45" s="192"/>
    </row>
    <row r="46" spans="1:7" x14ac:dyDescent="0.2">
      <c r="A46" s="192"/>
      <c r="B46" s="192"/>
      <c r="C46" s="192"/>
      <c r="D46" s="192"/>
      <c r="E46" s="192"/>
      <c r="F46" s="192"/>
      <c r="G46" s="192"/>
    </row>
    <row r="47" spans="1:7" x14ac:dyDescent="0.2">
      <c r="A47" s="192"/>
      <c r="B47" s="192"/>
      <c r="C47" s="192"/>
      <c r="D47" s="192"/>
      <c r="E47" s="192"/>
      <c r="F47" s="192"/>
      <c r="G47" s="192"/>
    </row>
    <row r="48" spans="1:7" x14ac:dyDescent="0.2">
      <c r="E48" s="146"/>
    </row>
    <row r="49" spans="5:5" x14ac:dyDescent="0.2">
      <c r="E49" s="146"/>
    </row>
    <row r="50" spans="5:5" x14ac:dyDescent="0.2">
      <c r="E50" s="146"/>
    </row>
    <row r="51" spans="5:5" x14ac:dyDescent="0.2">
      <c r="E51" s="146"/>
    </row>
    <row r="52" spans="5:5" x14ac:dyDescent="0.2">
      <c r="E52" s="146"/>
    </row>
    <row r="53" spans="5:5" x14ac:dyDescent="0.2">
      <c r="E53" s="146"/>
    </row>
    <row r="54" spans="5:5" x14ac:dyDescent="0.2">
      <c r="E54" s="146"/>
    </row>
    <row r="55" spans="5:5" x14ac:dyDescent="0.2">
      <c r="E55" s="146"/>
    </row>
    <row r="56" spans="5:5" x14ac:dyDescent="0.2">
      <c r="E56" s="146"/>
    </row>
    <row r="57" spans="5:5" x14ac:dyDescent="0.2">
      <c r="E57" s="146"/>
    </row>
    <row r="58" spans="5:5" x14ac:dyDescent="0.2">
      <c r="E58" s="146"/>
    </row>
    <row r="59" spans="5:5" x14ac:dyDescent="0.2">
      <c r="E59" s="146"/>
    </row>
    <row r="60" spans="5:5" x14ac:dyDescent="0.2">
      <c r="E60" s="146"/>
    </row>
    <row r="61" spans="5:5" x14ac:dyDescent="0.2">
      <c r="E61" s="146"/>
    </row>
    <row r="62" spans="5:5" x14ac:dyDescent="0.2">
      <c r="E62" s="146"/>
    </row>
    <row r="63" spans="5:5" x14ac:dyDescent="0.2">
      <c r="E63" s="146"/>
    </row>
    <row r="64" spans="5:5" x14ac:dyDescent="0.2">
      <c r="E64" s="146"/>
    </row>
    <row r="65" spans="1:7" x14ac:dyDescent="0.2">
      <c r="E65" s="146"/>
    </row>
    <row r="66" spans="1:7" x14ac:dyDescent="0.2">
      <c r="E66" s="146"/>
    </row>
    <row r="67" spans="1:7" x14ac:dyDescent="0.2">
      <c r="E67" s="146"/>
    </row>
    <row r="68" spans="1:7" x14ac:dyDescent="0.2">
      <c r="E68" s="146"/>
    </row>
    <row r="69" spans="1:7" x14ac:dyDescent="0.2">
      <c r="E69" s="146"/>
    </row>
    <row r="70" spans="1:7" x14ac:dyDescent="0.2">
      <c r="E70" s="146"/>
    </row>
    <row r="71" spans="1:7" x14ac:dyDescent="0.2">
      <c r="E71" s="146"/>
    </row>
    <row r="72" spans="1:7" x14ac:dyDescent="0.2">
      <c r="E72" s="146"/>
    </row>
    <row r="73" spans="1:7" x14ac:dyDescent="0.2">
      <c r="E73" s="146"/>
    </row>
    <row r="74" spans="1:7" x14ac:dyDescent="0.2">
      <c r="E74" s="146"/>
    </row>
    <row r="75" spans="1:7" x14ac:dyDescent="0.2">
      <c r="E75" s="146"/>
    </row>
    <row r="76" spans="1:7" x14ac:dyDescent="0.2">
      <c r="E76" s="146"/>
    </row>
    <row r="77" spans="1:7" x14ac:dyDescent="0.2">
      <c r="E77" s="146"/>
    </row>
    <row r="78" spans="1:7" x14ac:dyDescent="0.2">
      <c r="E78" s="146"/>
    </row>
    <row r="79" spans="1:7" x14ac:dyDescent="0.2">
      <c r="A79" s="193"/>
      <c r="B79" s="193"/>
    </row>
    <row r="80" spans="1:7" x14ac:dyDescent="0.2">
      <c r="A80" s="192"/>
      <c r="B80" s="192"/>
      <c r="C80" s="195"/>
      <c r="D80" s="195"/>
      <c r="E80" s="196"/>
      <c r="F80" s="195"/>
      <c r="G80" s="197"/>
    </row>
    <row r="81" spans="1:7" x14ac:dyDescent="0.2">
      <c r="A81" s="198"/>
      <c r="B81" s="198"/>
      <c r="C81" s="192"/>
      <c r="D81" s="192"/>
      <c r="E81" s="199"/>
      <c r="F81" s="192"/>
      <c r="G81" s="192"/>
    </row>
    <row r="82" spans="1:7" x14ac:dyDescent="0.2">
      <c r="A82" s="192"/>
      <c r="B82" s="192"/>
      <c r="C82" s="192"/>
      <c r="D82" s="192"/>
      <c r="E82" s="199"/>
      <c r="F82" s="192"/>
      <c r="G82" s="192"/>
    </row>
    <row r="83" spans="1:7" x14ac:dyDescent="0.2">
      <c r="A83" s="192"/>
      <c r="B83" s="192"/>
      <c r="C83" s="192"/>
      <c r="D83" s="192"/>
      <c r="E83" s="199"/>
      <c r="F83" s="192"/>
      <c r="G83" s="192"/>
    </row>
    <row r="84" spans="1:7" x14ac:dyDescent="0.2">
      <c r="A84" s="192"/>
      <c r="B84" s="192"/>
      <c r="C84" s="192"/>
      <c r="D84" s="192"/>
      <c r="E84" s="199"/>
      <c r="F84" s="192"/>
      <c r="G84" s="192"/>
    </row>
    <row r="85" spans="1:7" x14ac:dyDescent="0.2">
      <c r="A85" s="192"/>
      <c r="B85" s="192"/>
      <c r="C85" s="192"/>
      <c r="D85" s="192"/>
      <c r="E85" s="199"/>
      <c r="F85" s="192"/>
      <c r="G85" s="192"/>
    </row>
    <row r="86" spans="1:7" x14ac:dyDescent="0.2">
      <c r="A86" s="192"/>
      <c r="B86" s="192"/>
      <c r="C86" s="192"/>
      <c r="D86" s="192"/>
      <c r="E86" s="199"/>
      <c r="F86" s="192"/>
      <c r="G86" s="192"/>
    </row>
    <row r="87" spans="1:7" x14ac:dyDescent="0.2">
      <c r="A87" s="192"/>
      <c r="B87" s="192"/>
      <c r="C87" s="192"/>
      <c r="D87" s="192"/>
      <c r="E87" s="199"/>
      <c r="F87" s="192"/>
      <c r="G87" s="192"/>
    </row>
    <row r="88" spans="1:7" x14ac:dyDescent="0.2">
      <c r="A88" s="192"/>
      <c r="B88" s="192"/>
      <c r="C88" s="192"/>
      <c r="D88" s="192"/>
      <c r="E88" s="199"/>
      <c r="F88" s="192"/>
      <c r="G88" s="192"/>
    </row>
    <row r="89" spans="1:7" x14ac:dyDescent="0.2">
      <c r="A89" s="192"/>
      <c r="B89" s="192"/>
      <c r="C89" s="192"/>
      <c r="D89" s="192"/>
      <c r="E89" s="199"/>
      <c r="F89" s="192"/>
      <c r="G89" s="192"/>
    </row>
    <row r="90" spans="1:7" x14ac:dyDescent="0.2">
      <c r="A90" s="192"/>
      <c r="B90" s="192"/>
      <c r="C90" s="192"/>
      <c r="D90" s="192"/>
      <c r="E90" s="199"/>
      <c r="F90" s="192"/>
      <c r="G90" s="192"/>
    </row>
    <row r="91" spans="1:7" x14ac:dyDescent="0.2">
      <c r="A91" s="192"/>
      <c r="B91" s="192"/>
      <c r="C91" s="192"/>
      <c r="D91" s="192"/>
      <c r="E91" s="199"/>
      <c r="F91" s="192"/>
      <c r="G91" s="192"/>
    </row>
    <row r="92" spans="1:7" x14ac:dyDescent="0.2">
      <c r="A92" s="192"/>
      <c r="B92" s="192"/>
      <c r="C92" s="192"/>
      <c r="D92" s="192"/>
      <c r="E92" s="199"/>
      <c r="F92" s="192"/>
      <c r="G92" s="192"/>
    </row>
    <row r="93" spans="1:7" x14ac:dyDescent="0.2">
      <c r="A93" s="192"/>
      <c r="B93" s="192"/>
      <c r="C93" s="192"/>
      <c r="D93" s="192"/>
      <c r="E93" s="199"/>
      <c r="F93" s="192"/>
      <c r="G93" s="192"/>
    </row>
  </sheetData>
  <mergeCells count="7">
    <mergeCell ref="C11:D11"/>
    <mergeCell ref="C13:D13"/>
    <mergeCell ref="A1:G1"/>
    <mergeCell ref="A3:B3"/>
    <mergeCell ref="A4:B4"/>
    <mergeCell ref="E4:G4"/>
    <mergeCell ref="C9:D9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Kříž</dc:creator>
  <cp:lastModifiedBy>Lenka</cp:lastModifiedBy>
  <dcterms:created xsi:type="dcterms:W3CDTF">2017-02-17T08:52:45Z</dcterms:created>
  <dcterms:modified xsi:type="dcterms:W3CDTF">2017-09-16T13:33:21Z</dcterms:modified>
</cp:coreProperties>
</file>